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1"/>
  </bookViews>
  <sheets>
    <sheet name="Příjmy" sheetId="1" r:id="rId1"/>
    <sheet name="Výdaje" sheetId="2" r:id="rId2"/>
  </sheets>
  <definedNames>
    <definedName name="_xlnm.Print_Area" localSheetId="1">'Výdaje'!$A$1:$H$149</definedName>
  </definedNames>
  <calcPr fullCalcOnLoad="1"/>
</workbook>
</file>

<file path=xl/sharedStrings.xml><?xml version="1.0" encoding="utf-8"?>
<sst xmlns="http://schemas.openxmlformats.org/spreadsheetml/2006/main" count="327" uniqueCount="233">
  <si>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</si>
  <si>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</si>
  <si>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</si>
  <si>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</si>
  <si>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</si>
  <si>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</si>
  <si>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</si>
  <si>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</si>
  <si>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</si>
  <si>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</si>
  <si>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</si>
  <si>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</si>
  <si>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</si>
  <si>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</si>
  <si>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</si>
  <si>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</si>
  <si>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</si>
  <si>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</si>
  <si>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</si>
  <si>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</si>
  <si>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</si>
  <si>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</si>
  <si>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</si>
  <si>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</si>
  <si>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</si>
  <si>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</si>
  <si>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</si>
  <si>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</si>
  <si>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</si>
  <si>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</si>
  <si>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</si>
  <si>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</si>
  <si>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</si>
  <si>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</si>
  <si>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</si>
  <si>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</si>
  <si>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</si>
  <si>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</si>
  <si>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</si>
  <si>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</si>
  <si>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</si>
  <si>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</si>
  <si>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</si>
  <si>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</si>
  <si>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</si>
  <si>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</si>
  <si>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</si>
  <si>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</si>
  <si>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</si>
  <si>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</si>
  <si>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</si>
  <si>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</si>
  <si>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</si>
  <si>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</si>
  <si>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</si>
  <si>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</si>
  <si>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</si>
  <si>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</si>
  <si>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</si>
  <si>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</si>
  <si>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</si>
  <si>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</si>
  <si>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</si>
  <si>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</si>
  <si>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</si>
  <si>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</si>
  <si>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</si>
  <si>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</si>
  <si>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</si>
  <si>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</si>
  <si>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</si>
  <si>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</si>
  <si>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</si>
  <si>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</si>
  <si>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</si>
  <si>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</si>
  <si>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</si>
  <si>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</si>
  <si>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</si>
  <si>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</si>
  <si>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</si>
  <si>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</si>
  <si>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</si>
  <si>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</si>
  <si>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</si>
  <si>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</si>
  <si>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</si>
  <si>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</si>
  <si>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</si>
  <si>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</si>
  <si>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</si>
  <si>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</si>
  <si>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</si>
  <si>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</si>
  <si>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</si>
  <si>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</si>
  <si>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</si>
  <si>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</si>
  <si>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</si>
  <si>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</si>
  <si>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</si>
  <si>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</si>
  <si>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</si>
  <si>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</si>
  <si>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</si>
  <si>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</si>
  <si>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</si>
  <si>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</si>
  <si>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</si>
  <si>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</si>
  <si>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</si>
  <si>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</si>
  <si>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</si>
  <si>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</si>
  <si>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</si>
  <si>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</si>
  <si>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</si>
  <si>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</si>
  <si>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</si>
  <si>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</si>
  <si>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</si>
  <si>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</si>
  <si>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</si>
  <si>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</si>
  <si>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</si>
  <si>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</si>
  <si>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</si>
  <si>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</si>
  <si>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</si>
  <si>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</si>
  <si>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</si>
  <si>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</si>
  <si>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</si>
  <si>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</si>
  <si>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</si>
  <si>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</si>
  <si>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</si>
  <si>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</si>
  <si>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</si>
  <si>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</si>
  <si>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</si>
  <si>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</si>
  <si>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</si>
  <si>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</si>
  <si>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</si>
  <si>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</si>
  <si>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</si>
  <si>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</si>
  <si>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</si>
  <si>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</si>
  <si>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</si>
  <si>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</si>
  <si>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</si>
  <si>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</si>
  <si>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</si>
  <si>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</si>
  <si>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</si>
  <si>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</si>
  <si>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</si>
  <si>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</si>
  <si>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</si>
  <si>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</si>
  <si>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</si>
  <si>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</si>
  <si>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</si>
  <si>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</si>
  <si>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</si>
  <si>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</si>
  <si>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</si>
  <si>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</si>
  <si>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</si>
  <si>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</si>
  <si>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</si>
  <si>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</si>
  <si>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</si>
  <si>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</si>
  <si>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</si>
  <si>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</si>
  <si>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</si>
  <si>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</si>
  <si>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</si>
  <si>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</si>
  <si>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</si>
  <si>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</si>
  <si>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</si>
  <si>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</si>
  <si>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</si>
  <si>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</si>
  <si>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</si>
  <si>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</si>
  <si>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</si>
  <si>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</si>
  <si>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</si>
  <si>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</si>
  <si>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</si>
  <si>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</si>
  <si>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</si>
  <si>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</si>
  <si>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</si>
  <si>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</si>
  <si>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</si>
  <si>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</si>
  <si>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</si>
  <si>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</si>
  <si>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</si>
  <si>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</si>
  <si>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</si>
  <si>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</si>
  <si>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</si>
  <si>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</si>
  <si>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</si>
  <si>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</si>
  <si>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</si>
  <si>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</si>
  <si>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</si>
  <si>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</si>
  <si>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</si>
  <si>
    <t xml:space="preserve"> </t>
  </si>
  <si>
    <t>Schválený rozpočet roku 2022</t>
  </si>
  <si>
    <t>Upravený rozpočet k 31. 3. 2022</t>
  </si>
  <si>
    <t>Upravený rozpočet k 30. 6. 2022</t>
  </si>
  <si>
    <t>Upravený rozpočet k 30. 9. 2022</t>
  </si>
  <si>
    <t>Upravený rozpočet k 31. 12. 2022</t>
  </si>
  <si>
    <t>Upravený rozpočet 
k 31. 3. 2022</t>
  </si>
  <si>
    <t>Upravený rozpočet 
k 30. 6. 2022</t>
  </si>
  <si>
    <t>Upravený rozpočet 
k 30. 9. 2022</t>
  </si>
  <si>
    <t>Upravený rozpočet 
k 31. 12. 2022</t>
  </si>
  <si>
    <t>5349 Ostatní převody vlastním fondům</t>
  </si>
  <si>
    <t>Vázání rozpočtu 
k 30. 9. 2022</t>
  </si>
  <si>
    <t>Vázání rozpočtu 
k 31. 12. 2022</t>
  </si>
  <si>
    <t>5051 Platové a mzdové náhrady</t>
  </si>
  <si>
    <t>505 Výdaje na platové a mzdové náhrady</t>
  </si>
  <si>
    <t>Změna zákona 
k 18. 11. 2022 
upravený rozpočet
stav IISSP 
k 21. 11. 2022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</si>
</sst>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E+00"/>
    <numFmt numFmtId="176" formatCode="#,##0.00;\-#,##0.00;#,##0.00;@"/>
    <numFmt numFmtId="177" formatCode="[$-10405]#,##0.00"/>
    <numFmt numFmtId="178" formatCode="[$-10405]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7" fillId="33" borderId="11" xfId="0" applyNumberFormat="1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right"/>
      <protection/>
    </xf>
    <xf numFmtId="3" fontId="1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3" fontId="0" fillId="33" borderId="17" xfId="0" applyNumberFormat="1" applyFont="1" applyFill="1" applyBorder="1" applyAlignment="1" applyProtection="1">
      <alignment horizontal="right"/>
      <protection/>
    </xf>
    <xf numFmtId="3" fontId="0" fillId="33" borderId="18" xfId="0" applyNumberFormat="1" applyFont="1" applyFill="1" applyBorder="1" applyAlignment="1" applyProtection="1">
      <alignment horizontal="right"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0" fillId="33" borderId="19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20" xfId="0" applyNumberFormat="1" applyFont="1" applyFill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1" fillId="33" borderId="16" xfId="0" applyNumberFormat="1" applyFont="1" applyFill="1" applyBorder="1" applyAlignment="1" applyProtection="1">
      <alignment horizontal="right"/>
      <protection/>
    </xf>
    <xf numFmtId="3" fontId="1" fillId="33" borderId="21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3" fontId="6" fillId="33" borderId="15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3" fontId="7" fillId="33" borderId="22" xfId="0" applyNumberFormat="1" applyFont="1" applyFill="1" applyBorder="1" applyAlignment="1" applyProtection="1">
      <alignment horizontal="right"/>
      <protection/>
    </xf>
    <xf numFmtId="3" fontId="1" fillId="33" borderId="17" xfId="0" applyNumberFormat="1" applyFont="1" applyFill="1" applyBorder="1" applyAlignment="1" applyProtection="1">
      <alignment horizontal="right"/>
      <protection/>
    </xf>
    <xf numFmtId="3" fontId="0" fillId="33" borderId="23" xfId="0" applyNumberFormat="1" applyFont="1" applyFill="1" applyBorder="1" applyAlignment="1" applyProtection="1">
      <alignment horizontal="right"/>
      <protection/>
    </xf>
    <xf numFmtId="3" fontId="8" fillId="33" borderId="22" xfId="0" applyNumberFormat="1" applyFont="1" applyFill="1" applyBorder="1" applyAlignment="1" applyProtection="1">
      <alignment horizontal="right"/>
      <protection/>
    </xf>
    <xf numFmtId="3" fontId="19" fillId="34" borderId="24" xfId="0" applyNumberFormat="1" applyFont="1" applyFill="1" applyBorder="1" applyAlignment="1" applyProtection="1">
      <alignment horizontal="center"/>
      <protection locked="0"/>
    </xf>
    <xf numFmtId="3" fontId="1" fillId="34" borderId="25" xfId="0" applyNumberFormat="1" applyFont="1" applyFill="1" applyBorder="1" applyAlignment="1" applyProtection="1">
      <alignment horizontal="center"/>
      <protection locked="0"/>
    </xf>
    <xf numFmtId="3" fontId="17" fillId="34" borderId="26" xfId="0" applyNumberFormat="1" applyFont="1" applyFill="1" applyBorder="1" applyAlignment="1" applyProtection="1">
      <alignment horizontal="right"/>
      <protection/>
    </xf>
    <xf numFmtId="3" fontId="17" fillId="34" borderId="27" xfId="0" applyNumberFormat="1" applyFont="1" applyFill="1" applyBorder="1" applyAlignment="1" applyProtection="1">
      <alignment horizontal="right"/>
      <protection/>
    </xf>
    <xf numFmtId="3" fontId="18" fillId="34" borderId="27" xfId="0" applyNumberFormat="1" applyFont="1" applyFill="1" applyBorder="1" applyAlignment="1" applyProtection="1">
      <alignment horizontal="right"/>
      <protection/>
    </xf>
    <xf numFmtId="3" fontId="17" fillId="34" borderId="28" xfId="0" applyNumberFormat="1" applyFont="1" applyFill="1" applyBorder="1" applyAlignment="1" applyProtection="1">
      <alignment horizontal="right"/>
      <protection/>
    </xf>
    <xf numFmtId="3" fontId="18" fillId="34" borderId="29" xfId="0" applyNumberFormat="1" applyFont="1" applyFill="1" applyBorder="1" applyAlignment="1" applyProtection="1">
      <alignment horizontal="right"/>
      <protection/>
    </xf>
    <xf numFmtId="3" fontId="18" fillId="34" borderId="30" xfId="0" applyNumberFormat="1" applyFont="1" applyFill="1" applyBorder="1" applyAlignment="1" applyProtection="1">
      <alignment horizontal="right"/>
      <protection/>
    </xf>
    <xf numFmtId="3" fontId="18" fillId="34" borderId="31" xfId="0" applyNumberFormat="1" applyFont="1" applyFill="1" applyBorder="1" applyAlignment="1" applyProtection="1">
      <alignment horizontal="right"/>
      <protection/>
    </xf>
    <xf numFmtId="3" fontId="18" fillId="34" borderId="32" xfId="0" applyNumberFormat="1" applyFont="1" applyFill="1" applyBorder="1" applyAlignment="1" applyProtection="1">
      <alignment horizontal="right"/>
      <protection/>
    </xf>
    <xf numFmtId="3" fontId="18" fillId="34" borderId="28" xfId="0" applyNumberFormat="1" applyFont="1" applyFill="1" applyBorder="1" applyAlignment="1" applyProtection="1">
      <alignment horizontal="right"/>
      <protection/>
    </xf>
    <xf numFmtId="3" fontId="18" fillId="34" borderId="33" xfId="0" applyNumberFormat="1" applyFont="1" applyFill="1" applyBorder="1" applyAlignment="1" applyProtection="1">
      <alignment horizontal="right"/>
      <protection/>
    </xf>
    <xf numFmtId="3" fontId="17" fillId="34" borderId="29" xfId="0" applyNumberFormat="1" applyFont="1" applyFill="1" applyBorder="1" applyAlignment="1" applyProtection="1">
      <alignment horizontal="right"/>
      <protection/>
    </xf>
    <xf numFmtId="3" fontId="17" fillId="34" borderId="34" xfId="0" applyNumberFormat="1" applyFont="1" applyFill="1" applyBorder="1" applyAlignment="1" applyProtection="1">
      <alignment horizontal="right"/>
      <protection/>
    </xf>
    <xf numFmtId="3" fontId="18" fillId="34" borderId="25" xfId="0" applyNumberFormat="1" applyFont="1" applyFill="1" applyBorder="1" applyAlignment="1" applyProtection="1">
      <alignment horizontal="right"/>
      <protection/>
    </xf>
    <xf numFmtId="3" fontId="17" fillId="34" borderId="33" xfId="0" applyNumberFormat="1" applyFont="1" applyFill="1" applyBorder="1" applyAlignment="1" applyProtection="1">
      <alignment horizontal="right"/>
      <protection/>
    </xf>
    <xf numFmtId="3" fontId="16" fillId="34" borderId="28" xfId="0" applyNumberFormat="1" applyFont="1" applyFill="1" applyBorder="1" applyAlignment="1" applyProtection="1">
      <alignment horizontal="right"/>
      <protection/>
    </xf>
    <xf numFmtId="3" fontId="16" fillId="34" borderId="27" xfId="0" applyNumberFormat="1" applyFont="1" applyFill="1" applyBorder="1" applyAlignment="1" applyProtection="1">
      <alignment horizontal="right"/>
      <protection/>
    </xf>
    <xf numFmtId="3" fontId="19" fillId="34" borderId="35" xfId="0" applyNumberFormat="1" applyFont="1" applyFill="1" applyBorder="1" applyAlignment="1" applyProtection="1">
      <alignment horizontal="right"/>
      <protection/>
    </xf>
    <xf numFmtId="3" fontId="17" fillId="34" borderId="30" xfId="0" applyNumberFormat="1" applyFont="1" applyFill="1" applyBorder="1" applyAlignment="1" applyProtection="1">
      <alignment horizontal="right"/>
      <protection/>
    </xf>
    <xf numFmtId="3" fontId="18" fillId="34" borderId="36" xfId="0" applyNumberFormat="1" applyFont="1" applyFill="1" applyBorder="1" applyAlignment="1" applyProtection="1">
      <alignment horizontal="right"/>
      <protection/>
    </xf>
    <xf numFmtId="3" fontId="17" fillId="34" borderId="28" xfId="0" applyNumberFormat="1" applyFont="1" applyFill="1" applyBorder="1" applyAlignment="1" applyProtection="1">
      <alignment horizontal="right"/>
      <protection/>
    </xf>
    <xf numFmtId="3" fontId="20" fillId="34" borderId="35" xfId="0" applyNumberFormat="1" applyFont="1" applyFill="1" applyBorder="1" applyAlignment="1" applyProtection="1">
      <alignment horizontal="right"/>
      <protection/>
    </xf>
    <xf numFmtId="3" fontId="7" fillId="0" borderId="37" xfId="0" applyNumberFormat="1" applyFont="1" applyFill="1" applyBorder="1" applyAlignment="1" applyProtection="1">
      <alignment horizontal="right"/>
      <protection/>
    </xf>
    <xf numFmtId="3" fontId="7" fillId="0" borderId="38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 horizontal="right"/>
      <protection/>
    </xf>
    <xf numFmtId="3" fontId="6" fillId="0" borderId="39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6" fillId="0" borderId="41" xfId="0" applyNumberFormat="1" applyFont="1" applyFill="1" applyBorder="1" applyAlignment="1" applyProtection="1">
      <alignment horizontal="right"/>
      <protection/>
    </xf>
    <xf numFmtId="3" fontId="9" fillId="0" borderId="38" xfId="0" applyNumberFormat="1" applyFont="1" applyFill="1" applyBorder="1" applyAlignment="1" applyProtection="1">
      <alignment horizontal="right"/>
      <protection/>
    </xf>
    <xf numFmtId="3" fontId="9" fillId="0" borderId="39" xfId="0" applyNumberFormat="1" applyFont="1" applyFill="1" applyBorder="1" applyAlignment="1" applyProtection="1">
      <alignment horizontal="right"/>
      <protection/>
    </xf>
    <xf numFmtId="3" fontId="9" fillId="0" borderId="42" xfId="0" applyNumberFormat="1" applyFont="1" applyFill="1" applyBorder="1" applyAlignment="1" applyProtection="1">
      <alignment horizontal="right"/>
      <protection/>
    </xf>
    <xf numFmtId="3" fontId="9" fillId="0" borderId="41" xfId="0" applyNumberFormat="1" applyFont="1" applyFill="1" applyBorder="1" applyAlignment="1" applyProtection="1">
      <alignment horizontal="right"/>
      <protection/>
    </xf>
    <xf numFmtId="3" fontId="6" fillId="0" borderId="43" xfId="0" applyNumberFormat="1" applyFont="1" applyFill="1" applyBorder="1" applyAlignment="1" applyProtection="1">
      <alignment horizontal="right"/>
      <protection/>
    </xf>
    <xf numFmtId="3" fontId="6" fillId="0" borderId="42" xfId="0" applyNumberFormat="1" applyFont="1" applyFill="1" applyBorder="1" applyAlignment="1" applyProtection="1">
      <alignment horizontal="right"/>
      <protection/>
    </xf>
    <xf numFmtId="3" fontId="6" fillId="0" borderId="44" xfId="0" applyNumberFormat="1" applyFont="1" applyFill="1" applyBorder="1" applyAlignment="1" applyProtection="1">
      <alignment horizontal="right"/>
      <protection/>
    </xf>
    <xf numFmtId="3" fontId="7" fillId="0" borderId="45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 applyProtection="1">
      <alignment horizontal="right"/>
      <protection/>
    </xf>
    <xf numFmtId="3" fontId="12" fillId="0" borderId="45" xfId="0" applyNumberFormat="1" applyFont="1" applyFill="1" applyBorder="1" applyAlignment="1" applyProtection="1">
      <alignment horizontal="right"/>
      <protection/>
    </xf>
    <xf numFmtId="0" fontId="9" fillId="0" borderId="36" xfId="47" applyFont="1" applyFill="1" applyBorder="1" applyProtection="1">
      <alignment/>
      <protection/>
    </xf>
    <xf numFmtId="3" fontId="17" fillId="34" borderId="36" xfId="0" applyNumberFormat="1" applyFont="1" applyFill="1" applyBorder="1" applyAlignment="1" applyProtection="1">
      <alignment horizontal="right"/>
      <protection/>
    </xf>
    <xf numFmtId="3" fontId="1" fillId="33" borderId="23" xfId="0" applyNumberFormat="1" applyFont="1" applyFill="1" applyBorder="1" applyAlignment="1" applyProtection="1">
      <alignment horizontal="right"/>
      <protection/>
    </xf>
    <xf numFmtId="3" fontId="11" fillId="0" borderId="26" xfId="0" applyNumberFormat="1" applyFont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/>
      <protection locked="0"/>
    </xf>
    <xf numFmtId="3" fontId="7" fillId="0" borderId="35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/>
      <protection locked="0"/>
    </xf>
    <xf numFmtId="3" fontId="9" fillId="0" borderId="28" xfId="0" applyNumberFormat="1" applyFont="1" applyFill="1" applyBorder="1" applyAlignment="1" applyProtection="1">
      <alignment/>
      <protection locked="0"/>
    </xf>
    <xf numFmtId="3" fontId="9" fillId="0" borderId="30" xfId="0" applyNumberFormat="1" applyFont="1" applyFill="1" applyBorder="1" applyAlignment="1" applyProtection="1">
      <alignment/>
      <protection locked="0"/>
    </xf>
    <xf numFmtId="3" fontId="9" fillId="0" borderId="33" xfId="0" applyNumberFormat="1" applyFont="1" applyFill="1" applyBorder="1" applyAlignment="1" applyProtection="1">
      <alignment/>
      <protection locked="0"/>
    </xf>
    <xf numFmtId="3" fontId="9" fillId="0" borderId="32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0" fontId="9" fillId="0" borderId="28" xfId="47" applyFont="1" applyFill="1" applyBorder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0" borderId="26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9" fillId="0" borderId="30" xfId="47" applyFont="1" applyFill="1" applyBorder="1" applyProtection="1">
      <alignment/>
      <protection/>
    </xf>
    <xf numFmtId="3" fontId="6" fillId="0" borderId="36" xfId="0" applyNumberFormat="1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 horizontal="left"/>
      <protection locked="0"/>
    </xf>
    <xf numFmtId="3" fontId="10" fillId="0" borderId="37" xfId="0" applyNumberFormat="1" applyFont="1" applyBorder="1" applyAlignment="1" applyProtection="1">
      <alignment horizontal="left"/>
      <protection locked="0"/>
    </xf>
    <xf numFmtId="3" fontId="12" fillId="0" borderId="45" xfId="0" applyNumberFormat="1" applyFont="1" applyFill="1" applyBorder="1" applyAlignment="1" applyProtection="1">
      <alignment horizontal="left"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3" fontId="7" fillId="0" borderId="47" xfId="0" applyNumberFormat="1" applyFont="1" applyFill="1" applyBorder="1" applyAlignment="1" applyProtection="1">
      <alignment/>
      <protection locked="0"/>
    </xf>
    <xf numFmtId="3" fontId="7" fillId="0" borderId="48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1" fontId="7" fillId="0" borderId="38" xfId="0" applyNumberFormat="1" applyFont="1" applyFill="1" applyBorder="1" applyAlignment="1" applyProtection="1">
      <alignment horizontal="left"/>
      <protection locked="0"/>
    </xf>
    <xf numFmtId="1" fontId="6" fillId="0" borderId="38" xfId="0" applyNumberFormat="1" applyFont="1" applyFill="1" applyBorder="1" applyAlignment="1" applyProtection="1">
      <alignment horizontal="left"/>
      <protection locked="0"/>
    </xf>
    <xf numFmtId="1" fontId="9" fillId="0" borderId="43" xfId="0" applyNumberFormat="1" applyFont="1" applyBorder="1" applyAlignment="1" applyProtection="1">
      <alignment horizontal="left"/>
      <protection locked="0"/>
    </xf>
    <xf numFmtId="1" fontId="8" fillId="0" borderId="45" xfId="0" applyNumberFormat="1" applyFont="1" applyFill="1" applyBorder="1" applyAlignment="1" applyProtection="1">
      <alignment horizontal="left"/>
      <protection locked="0"/>
    </xf>
    <xf numFmtId="1" fontId="6" fillId="0" borderId="39" xfId="0" applyNumberFormat="1" applyFont="1" applyFill="1" applyBorder="1" applyAlignment="1" applyProtection="1">
      <alignment horizontal="right"/>
      <protection locked="0"/>
    </xf>
    <xf numFmtId="1" fontId="6" fillId="0" borderId="40" xfId="0" applyNumberFormat="1" applyFont="1" applyFill="1" applyBorder="1" applyAlignment="1" applyProtection="1">
      <alignment horizontal="left"/>
      <protection locked="0"/>
    </xf>
    <xf numFmtId="1" fontId="6" fillId="0" borderId="41" xfId="0" applyNumberFormat="1" applyFont="1" applyFill="1" applyBorder="1" applyAlignment="1" applyProtection="1">
      <alignment horizontal="left"/>
      <protection locked="0"/>
    </xf>
    <xf numFmtId="1" fontId="8" fillId="0" borderId="38" xfId="0" applyNumberFormat="1" applyFont="1" applyFill="1" applyBorder="1" applyAlignment="1" applyProtection="1">
      <alignment horizontal="left"/>
      <protection locked="0"/>
    </xf>
    <xf numFmtId="1" fontId="6" fillId="0" borderId="38" xfId="0" applyNumberFormat="1" applyFont="1" applyFill="1" applyBorder="1" applyAlignment="1" applyProtection="1">
      <alignment horizontal="right"/>
      <protection locked="0"/>
    </xf>
    <xf numFmtId="1" fontId="9" fillId="0" borderId="38" xfId="47" applyNumberFormat="1" applyFont="1" applyFill="1" applyBorder="1" applyAlignment="1" applyProtection="1">
      <alignment horizontal="right"/>
      <protection/>
    </xf>
    <xf numFmtId="1" fontId="9" fillId="0" borderId="38" xfId="0" applyNumberFormat="1" applyFont="1" applyFill="1" applyBorder="1" applyAlignment="1" applyProtection="1">
      <alignment horizontal="left"/>
      <protection locked="0"/>
    </xf>
    <xf numFmtId="1" fontId="9" fillId="0" borderId="39" xfId="0" applyNumberFormat="1" applyFont="1" applyFill="1" applyBorder="1" applyAlignment="1" applyProtection="1">
      <alignment horizontal="right"/>
      <protection locked="0"/>
    </xf>
    <xf numFmtId="1" fontId="9" fillId="0" borderId="42" xfId="0" applyNumberFormat="1" applyFont="1" applyFill="1" applyBorder="1" applyAlignment="1" applyProtection="1">
      <alignment horizontal="right"/>
      <protection locked="0"/>
    </xf>
    <xf numFmtId="1" fontId="9" fillId="0" borderId="41" xfId="0" applyNumberFormat="1" applyFont="1" applyFill="1" applyBorder="1" applyAlignment="1" applyProtection="1">
      <alignment horizontal="left"/>
      <protection locked="0"/>
    </xf>
    <xf numFmtId="1" fontId="6" fillId="0" borderId="43" xfId="0" applyNumberFormat="1" applyFont="1" applyFill="1" applyBorder="1" applyAlignment="1" applyProtection="1">
      <alignment horizontal="left"/>
      <protection locked="0"/>
    </xf>
    <xf numFmtId="1" fontId="9" fillId="0" borderId="40" xfId="47" applyNumberFormat="1" applyFont="1" applyFill="1" applyBorder="1" applyProtection="1">
      <alignment/>
      <protection/>
    </xf>
    <xf numFmtId="1" fontId="9" fillId="0" borderId="46" xfId="47" applyNumberFormat="1" applyFont="1" applyFill="1" applyBorder="1" applyProtection="1">
      <alignment/>
      <protection/>
    </xf>
    <xf numFmtId="1" fontId="9" fillId="0" borderId="38" xfId="47" applyNumberFormat="1" applyFont="1" applyFill="1" applyBorder="1" applyAlignment="1" applyProtection="1">
      <alignment horizontal="left"/>
      <protection/>
    </xf>
    <xf numFmtId="1" fontId="8" fillId="0" borderId="48" xfId="0" applyNumberFormat="1" applyFont="1" applyFill="1" applyBorder="1" applyAlignment="1" applyProtection="1">
      <alignment horizontal="left"/>
      <protection locked="0"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7" fillId="0" borderId="37" xfId="0" applyNumberFormat="1" applyFont="1" applyFill="1" applyBorder="1" applyAlignment="1" applyProtection="1">
      <alignment horizontal="left"/>
      <protection locked="0"/>
    </xf>
    <xf numFmtId="1" fontId="6" fillId="0" borderId="42" xfId="0" applyNumberFormat="1" applyFont="1" applyFill="1" applyBorder="1" applyAlignment="1" applyProtection="1">
      <alignment horizontal="right"/>
      <protection locked="0"/>
    </xf>
    <xf numFmtId="1" fontId="7" fillId="0" borderId="45" xfId="0" applyNumberFormat="1" applyFont="1" applyFill="1" applyBorder="1" applyAlignment="1" applyProtection="1">
      <alignment horizontal="left"/>
      <protection locked="0"/>
    </xf>
    <xf numFmtId="1" fontId="9" fillId="0" borderId="43" xfId="47" applyNumberFormat="1" applyFont="1" applyFill="1" applyBorder="1" applyAlignment="1" applyProtection="1">
      <alignment horizontal="left"/>
      <protection/>
    </xf>
    <xf numFmtId="1" fontId="9" fillId="0" borderId="39" xfId="47" applyNumberFormat="1" applyFont="1" applyFill="1" applyBorder="1" applyProtection="1">
      <alignment/>
      <protection/>
    </xf>
    <xf numFmtId="1" fontId="6" fillId="0" borderId="46" xfId="0" applyNumberFormat="1" applyFont="1" applyFill="1" applyBorder="1" applyAlignment="1" applyProtection="1">
      <alignment horizontal="left"/>
      <protection locked="0"/>
    </xf>
    <xf numFmtId="1" fontId="9" fillId="0" borderId="38" xfId="47" applyNumberFormat="1" applyFont="1" applyFill="1" applyBorder="1" applyProtection="1">
      <alignment/>
      <protection/>
    </xf>
    <xf numFmtId="1" fontId="9" fillId="0" borderId="48" xfId="47" applyNumberFormat="1" applyFont="1" applyFill="1" applyBorder="1" applyProtection="1">
      <alignment/>
      <protection/>
    </xf>
    <xf numFmtId="1" fontId="9" fillId="0" borderId="43" xfId="47" applyNumberFormat="1" applyFont="1" applyFill="1" applyBorder="1" applyProtection="1">
      <alignment/>
      <protection/>
    </xf>
    <xf numFmtId="3" fontId="0" fillId="0" borderId="0" xfId="0" applyNumberForma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10" fillId="0" borderId="45" xfId="0" applyNumberFormat="1" applyFont="1" applyFill="1" applyBorder="1" applyAlignment="1" applyProtection="1">
      <alignment horizontal="right"/>
      <protection/>
    </xf>
    <xf numFmtId="3" fontId="11" fillId="0" borderId="45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 horizontal="right"/>
      <protection locked="0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46" xfId="0" applyFont="1" applyFill="1" applyBorder="1" applyAlignment="1">
      <alignment wrapText="1"/>
    </xf>
    <xf numFmtId="0" fontId="9" fillId="0" borderId="46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9" fillId="0" borderId="48" xfId="0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3" fontId="0" fillId="0" borderId="46" xfId="0" applyNumberFormat="1" applyFill="1" applyBorder="1" applyAlignment="1">
      <alignment/>
    </xf>
    <xf numFmtId="0" fontId="9" fillId="0" borderId="41" xfId="0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10" fillId="0" borderId="46" xfId="0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9" fillId="0" borderId="0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/>
    </xf>
    <xf numFmtId="3" fontId="9" fillId="0" borderId="48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9" fillId="0" borderId="46" xfId="0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3" fontId="9" fillId="0" borderId="39" xfId="0" applyNumberFormat="1" applyFont="1" applyFill="1" applyBorder="1" applyAlignment="1" applyProtection="1">
      <alignment/>
      <protection locked="0"/>
    </xf>
    <xf numFmtId="0" fontId="9" fillId="0" borderId="44" xfId="0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60" fillId="0" borderId="1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4" xfId="0" applyFill="1" applyBorder="1" applyAlignment="1">
      <alignment horizontal="center" vertical="top" wrapText="1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matice výdaje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1:BG89"/>
  <sheetViews>
    <sheetView zoomScalePageLayoutView="0" workbookViewId="0" topLeftCell="A55">
      <selection activeCell="F60" sqref="F60:G60"/>
    </sheetView>
  </sheetViews>
  <sheetFormatPr defaultColWidth="9.140625" defaultRowHeight="12.75"/>
  <cols>
    <col min="1" max="1" width="9.00390625" style="3" customWidth="1"/>
    <col min="2" max="2" width="68.7109375" style="3" bestFit="1" customWidth="1"/>
    <col min="3" max="7" width="12.7109375" style="151" customWidth="1"/>
    <col min="8" max="8" width="13.28125" style="3" hidden="1" customWidth="1"/>
    <col min="9" max="9" width="12.00390625" style="3" hidden="1" customWidth="1"/>
    <col min="10" max="10" width="8.57421875" style="3" customWidth="1"/>
    <col min="11" max="11" width="8.00390625" style="3" customWidth="1"/>
    <col min="12" max="12" width="3.421875" style="3" customWidth="1"/>
    <col min="13" max="13" width="9.28125" style="3" customWidth="1"/>
    <col min="14" max="14" width="10.00390625" style="3" customWidth="1"/>
    <col min="15" max="16384" width="9.140625" style="3" customWidth="1"/>
  </cols>
  <sheetData>
    <row r="1" spans="1:7" ht="12.75">
      <c r="A1" s="1"/>
      <c r="B1" s="2"/>
      <c r="C1" s="145"/>
      <c r="D1" s="145"/>
      <c r="E1" s="145"/>
      <c r="F1" s="145"/>
      <c r="G1" s="145"/>
    </row>
    <row r="2" spans="1:7" ht="15.75">
      <c r="A2" s="108" t="s">
        <v>183</v>
      </c>
      <c r="B2" s="4"/>
      <c r="C2" s="146"/>
      <c r="D2" s="146"/>
      <c r="E2" s="146"/>
      <c r="F2" s="146"/>
      <c r="G2" s="146"/>
    </row>
    <row r="3" spans="1:7" ht="13.5" thickBot="1">
      <c r="A3" s="5"/>
      <c r="B3" s="5"/>
      <c r="C3" s="5"/>
      <c r="D3" s="147"/>
      <c r="E3" s="147"/>
      <c r="F3" s="147"/>
      <c r="G3" s="148" t="s">
        <v>180</v>
      </c>
    </row>
    <row r="4" spans="1:9" ht="12.75" customHeight="1">
      <c r="A4" s="107"/>
      <c r="B4" s="206" t="s">
        <v>1</v>
      </c>
      <c r="C4" s="204" t="s">
        <v>218</v>
      </c>
      <c r="D4" s="204" t="s">
        <v>219</v>
      </c>
      <c r="E4" s="204" t="s">
        <v>220</v>
      </c>
      <c r="F4" s="204" t="s">
        <v>221</v>
      </c>
      <c r="G4" s="204" t="s">
        <v>222</v>
      </c>
      <c r="H4" s="40" t="s">
        <v>0</v>
      </c>
      <c r="I4" s="17" t="s">
        <v>152</v>
      </c>
    </row>
    <row r="5" spans="1:9" ht="29.25" customHeight="1" thickBot="1">
      <c r="A5" s="106"/>
      <c r="B5" s="207"/>
      <c r="C5" s="205"/>
      <c r="D5" s="205"/>
      <c r="E5" s="205"/>
      <c r="F5" s="205"/>
      <c r="G5" s="205"/>
      <c r="H5" s="41"/>
      <c r="I5" s="18"/>
    </row>
    <row r="6" spans="1:36" ht="15.75" thickBot="1">
      <c r="A6" s="104">
        <v>1</v>
      </c>
      <c r="B6" s="84" t="s">
        <v>3</v>
      </c>
      <c r="C6" s="149">
        <f aca="true" t="shared" si="0" ref="C6:I6">C7+C10</f>
        <v>12300000</v>
      </c>
      <c r="D6" s="149">
        <f t="shared" si="0"/>
        <v>12300000</v>
      </c>
      <c r="E6" s="150">
        <f t="shared" si="0"/>
        <v>12300000</v>
      </c>
      <c r="F6" s="150">
        <f t="shared" si="0"/>
        <v>12300000</v>
      </c>
      <c r="G6" s="150">
        <f t="shared" si="0"/>
        <v>12300000</v>
      </c>
      <c r="H6" s="42">
        <f t="shared" si="0"/>
        <v>22400000</v>
      </c>
      <c r="I6" s="19" t="e">
        <f t="shared" si="0"/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2.75">
      <c r="A7" s="116">
        <v>13</v>
      </c>
      <c r="B7" s="85" t="s">
        <v>153</v>
      </c>
      <c r="C7" s="64">
        <f aca="true" t="shared" si="1" ref="C7:I7">C8</f>
        <v>12300000</v>
      </c>
      <c r="D7" s="64">
        <f t="shared" si="1"/>
        <v>12300000</v>
      </c>
      <c r="E7" s="64">
        <f t="shared" si="1"/>
        <v>12300000</v>
      </c>
      <c r="F7" s="64">
        <f t="shared" si="1"/>
        <v>12300000</v>
      </c>
      <c r="G7" s="64">
        <f t="shared" si="1"/>
        <v>12300000</v>
      </c>
      <c r="H7" s="43">
        <f t="shared" si="1"/>
        <v>22400000</v>
      </c>
      <c r="I7" s="20" t="e">
        <f t="shared" si="1"/>
        <v>#REF!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2.75">
      <c r="A8" s="117">
        <v>136</v>
      </c>
      <c r="B8" s="86" t="s">
        <v>154</v>
      </c>
      <c r="C8" s="65">
        <f aca="true" t="shared" si="2" ref="C8:H8">C9</f>
        <v>12300000</v>
      </c>
      <c r="D8" s="65">
        <f t="shared" si="2"/>
        <v>12300000</v>
      </c>
      <c r="E8" s="65">
        <f t="shared" si="2"/>
        <v>12300000</v>
      </c>
      <c r="F8" s="65">
        <f t="shared" si="2"/>
        <v>12300000</v>
      </c>
      <c r="G8" s="65">
        <f t="shared" si="2"/>
        <v>12300000</v>
      </c>
      <c r="H8" s="43">
        <f t="shared" si="2"/>
        <v>22400000</v>
      </c>
      <c r="I8" s="20" t="e">
        <f>#REF!-H8</f>
        <v>#REF!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2.75">
      <c r="A9" s="118">
        <v>1361</v>
      </c>
      <c r="B9" s="87" t="s">
        <v>154</v>
      </c>
      <c r="C9" s="65">
        <v>12300000</v>
      </c>
      <c r="D9" s="65">
        <v>12300000</v>
      </c>
      <c r="E9" s="65">
        <v>12300000</v>
      </c>
      <c r="F9" s="65">
        <v>12300000</v>
      </c>
      <c r="G9" s="65">
        <v>12300000</v>
      </c>
      <c r="H9" s="65">
        <v>22400000</v>
      </c>
      <c r="I9" s="65">
        <v>22400000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2.75">
      <c r="A10" s="116">
        <v>17</v>
      </c>
      <c r="B10" s="85" t="s">
        <v>181</v>
      </c>
      <c r="C10" s="64">
        <f aca="true" t="shared" si="3" ref="C10:G11">C11</f>
        <v>0</v>
      </c>
      <c r="D10" s="64">
        <f t="shared" si="3"/>
        <v>0</v>
      </c>
      <c r="E10" s="64">
        <f t="shared" si="3"/>
        <v>0</v>
      </c>
      <c r="F10" s="64">
        <f t="shared" si="3"/>
        <v>0</v>
      </c>
      <c r="G10" s="64">
        <f t="shared" si="3"/>
        <v>0</v>
      </c>
      <c r="H10" s="45">
        <f>H11</f>
        <v>0</v>
      </c>
      <c r="I10" s="21" t="e">
        <f>#REF!-H10</f>
        <v>#REF!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117">
        <v>170</v>
      </c>
      <c r="B11" s="86" t="s">
        <v>181</v>
      </c>
      <c r="C11" s="65">
        <f>C12</f>
        <v>0</v>
      </c>
      <c r="D11" s="65">
        <f t="shared" si="3"/>
        <v>0</v>
      </c>
      <c r="E11" s="65">
        <f t="shared" si="3"/>
        <v>0</v>
      </c>
      <c r="F11" s="65">
        <f t="shared" si="3"/>
        <v>0</v>
      </c>
      <c r="G11" s="65">
        <f t="shared" si="3"/>
        <v>0</v>
      </c>
      <c r="H11" s="43">
        <f>SUM(H12:H12)</f>
        <v>0</v>
      </c>
      <c r="I11" s="20" t="e">
        <f>#REF!-H11</f>
        <v>#REF!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3.5" thickBot="1">
      <c r="A12" s="118">
        <v>1704</v>
      </c>
      <c r="B12" s="87" t="s">
        <v>182</v>
      </c>
      <c r="C12" s="65">
        <v>0</v>
      </c>
      <c r="D12" s="65">
        <v>0</v>
      </c>
      <c r="E12" s="65"/>
      <c r="F12" s="65"/>
      <c r="G12" s="65"/>
      <c r="H12" s="48"/>
      <c r="I12" s="24" t="e">
        <f>#REF!-H12</f>
        <v>#REF!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.75" thickBot="1">
      <c r="A13" s="119">
        <v>2</v>
      </c>
      <c r="B13" s="88" t="s">
        <v>4</v>
      </c>
      <c r="C13" s="78">
        <f>C14+C27+C35+C51</f>
        <v>115848250</v>
      </c>
      <c r="D13" s="78">
        <f>D14+D27+D35+D51</f>
        <v>115848250</v>
      </c>
      <c r="E13" s="78">
        <f>E14+E27+E35+E51</f>
        <v>115848250</v>
      </c>
      <c r="F13" s="78">
        <f>F14+F27+F35+F51</f>
        <v>115848250</v>
      </c>
      <c r="G13" s="78">
        <f>G14+G27+G35+G51</f>
        <v>115848250</v>
      </c>
      <c r="H13" s="42">
        <f>H14+H27+H35+H45</f>
        <v>0</v>
      </c>
      <c r="I13" s="25" t="e">
        <f>#REF!-H13</f>
        <v>#REF!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0" customFormat="1" ht="17.25" customHeight="1">
      <c r="A14" s="116">
        <v>21</v>
      </c>
      <c r="B14" s="85" t="s">
        <v>5</v>
      </c>
      <c r="C14" s="64">
        <f aca="true" t="shared" si="4" ref="C14:H14">C15+C19+C24</f>
        <v>15638250</v>
      </c>
      <c r="D14" s="64">
        <f t="shared" si="4"/>
        <v>15638250</v>
      </c>
      <c r="E14" s="64">
        <f t="shared" si="4"/>
        <v>15638250</v>
      </c>
      <c r="F14" s="64">
        <f t="shared" si="4"/>
        <v>15638250</v>
      </c>
      <c r="G14" s="64">
        <f t="shared" si="4"/>
        <v>15638250</v>
      </c>
      <c r="H14" s="45">
        <f t="shared" si="4"/>
        <v>0</v>
      </c>
      <c r="I14" s="21" t="e">
        <f>#REF!-H14</f>
        <v>#REF!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2.75">
      <c r="A15" s="117">
        <v>211</v>
      </c>
      <c r="B15" s="86" t="s">
        <v>5</v>
      </c>
      <c r="C15" s="65">
        <f>SUM(C16:C18)</f>
        <v>20000</v>
      </c>
      <c r="D15" s="65">
        <f>SUM(D16:D18)</f>
        <v>20000</v>
      </c>
      <c r="E15" s="65">
        <f>SUM(E16:E18)</f>
        <v>20000</v>
      </c>
      <c r="F15" s="65">
        <f>SUM(F16:F18)</f>
        <v>20000</v>
      </c>
      <c r="G15" s="65">
        <f>SUM(G16:G18)</f>
        <v>20000</v>
      </c>
      <c r="H15" s="45"/>
      <c r="I15" s="21" t="e">
        <f>#REF!-H15</f>
        <v>#REF!</v>
      </c>
      <c r="J15" s="11"/>
      <c r="K15" s="11"/>
      <c r="L15" s="11"/>
      <c r="M15" s="11"/>
      <c r="N15" s="11"/>
      <c r="O15" s="1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120">
        <v>2111</v>
      </c>
      <c r="B16" s="89" t="s">
        <v>211</v>
      </c>
      <c r="C16" s="66">
        <v>20000</v>
      </c>
      <c r="D16" s="66">
        <v>20000</v>
      </c>
      <c r="E16" s="66">
        <v>20000</v>
      </c>
      <c r="F16" s="66">
        <v>20000</v>
      </c>
      <c r="G16" s="66">
        <v>20000</v>
      </c>
      <c r="H16" s="47"/>
      <c r="I16" s="23"/>
      <c r="J16" s="11"/>
      <c r="K16" s="11"/>
      <c r="L16" s="11"/>
      <c r="M16" s="11"/>
      <c r="N16" s="11"/>
      <c r="O16" s="11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120">
        <v>2112</v>
      </c>
      <c r="B17" s="89" t="s">
        <v>6</v>
      </c>
      <c r="C17" s="66"/>
      <c r="D17" s="66"/>
      <c r="E17" s="66"/>
      <c r="F17" s="66"/>
      <c r="G17" s="66"/>
      <c r="H17" s="47"/>
      <c r="I17" s="23"/>
      <c r="J17" s="11"/>
      <c r="K17" s="11"/>
      <c r="L17" s="11"/>
      <c r="M17" s="11"/>
      <c r="N17" s="11"/>
      <c r="O17" s="11"/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120">
        <v>2119</v>
      </c>
      <c r="B18" s="89" t="s">
        <v>7</v>
      </c>
      <c r="C18" s="66"/>
      <c r="D18" s="66"/>
      <c r="E18" s="66"/>
      <c r="F18" s="66"/>
      <c r="G18" s="66"/>
      <c r="H18" s="47"/>
      <c r="I18" s="23"/>
      <c r="J18" s="11"/>
      <c r="K18" s="11"/>
      <c r="L18" s="11"/>
      <c r="M18" s="1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2.75">
      <c r="A19" s="117">
        <v>213</v>
      </c>
      <c r="B19" s="86" t="s">
        <v>8</v>
      </c>
      <c r="C19" s="67">
        <f>C20+C21+C22+C23</f>
        <v>15618250</v>
      </c>
      <c r="D19" s="67">
        <f>D20+D21+D22+D23</f>
        <v>15618250</v>
      </c>
      <c r="E19" s="67">
        <f>E20+E21+E22+E23</f>
        <v>15618250</v>
      </c>
      <c r="F19" s="67">
        <f>F20+F21+F22+F23</f>
        <v>15618250</v>
      </c>
      <c r="G19" s="67">
        <f>G20+G21+G22+G23</f>
        <v>15618250</v>
      </c>
      <c r="H19" s="45"/>
      <c r="I19" s="21" t="e">
        <f>#REF!-H19</f>
        <v>#REF!</v>
      </c>
      <c r="J19" s="11"/>
      <c r="K19" s="11"/>
      <c r="L19" s="11"/>
      <c r="M19" s="11"/>
      <c r="N19" s="11"/>
      <c r="O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2.75">
      <c r="A20" s="120">
        <v>2131</v>
      </c>
      <c r="B20" s="89" t="s">
        <v>9</v>
      </c>
      <c r="C20" s="68">
        <v>51000</v>
      </c>
      <c r="D20" s="68">
        <v>51000</v>
      </c>
      <c r="E20" s="68">
        <v>51000</v>
      </c>
      <c r="F20" s="68">
        <v>51000</v>
      </c>
      <c r="G20" s="68">
        <v>51000</v>
      </c>
      <c r="H20" s="68">
        <v>51000</v>
      </c>
      <c r="I20" s="68">
        <v>51000</v>
      </c>
      <c r="J20" s="11"/>
      <c r="K20" s="11"/>
      <c r="L20" s="11"/>
      <c r="M20" s="1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2.75">
      <c r="A21" s="120">
        <v>2132</v>
      </c>
      <c r="B21" s="89" t="s">
        <v>212</v>
      </c>
      <c r="C21" s="68">
        <v>15567250</v>
      </c>
      <c r="D21" s="68">
        <v>15567250</v>
      </c>
      <c r="E21" s="68">
        <v>15567250</v>
      </c>
      <c r="F21" s="68">
        <v>15567250</v>
      </c>
      <c r="G21" s="68">
        <v>15567250</v>
      </c>
      <c r="H21" s="68">
        <v>15567250</v>
      </c>
      <c r="I21" s="68">
        <v>15567250</v>
      </c>
      <c r="J21" s="11"/>
      <c r="K21" s="11"/>
      <c r="L21" s="11"/>
      <c r="M21" s="1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2.75">
      <c r="A22" s="120">
        <v>2133</v>
      </c>
      <c r="B22" s="89" t="s">
        <v>10</v>
      </c>
      <c r="C22" s="68">
        <v>0</v>
      </c>
      <c r="D22" s="68">
        <v>0</v>
      </c>
      <c r="E22" s="68"/>
      <c r="F22" s="68"/>
      <c r="G22" s="68"/>
      <c r="H22" s="47"/>
      <c r="I22" s="23"/>
      <c r="J22" s="11"/>
      <c r="K22" s="11"/>
      <c r="L22" s="11"/>
      <c r="M22" s="1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120">
        <v>2139</v>
      </c>
      <c r="B23" s="89" t="s">
        <v>11</v>
      </c>
      <c r="C23" s="68">
        <v>0</v>
      </c>
      <c r="D23" s="68">
        <v>0</v>
      </c>
      <c r="E23" s="68"/>
      <c r="F23" s="68"/>
      <c r="G23" s="68"/>
      <c r="H23" s="47"/>
      <c r="I23" s="23"/>
      <c r="J23" s="11"/>
      <c r="K23" s="11"/>
      <c r="L23" s="11"/>
      <c r="M23" s="1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117">
        <v>214</v>
      </c>
      <c r="B24" s="86" t="s">
        <v>12</v>
      </c>
      <c r="C24" s="65">
        <f>C25+C26</f>
        <v>0</v>
      </c>
      <c r="D24" s="65">
        <f>D25+D26</f>
        <v>0</v>
      </c>
      <c r="E24" s="65">
        <f>E25+E26</f>
        <v>0</v>
      </c>
      <c r="F24" s="65">
        <f>F25+F26</f>
        <v>0</v>
      </c>
      <c r="G24" s="65">
        <f>G25+G26</f>
        <v>0</v>
      </c>
      <c r="H24" s="45"/>
      <c r="I24" s="21" t="e">
        <f>#REF!-H24</f>
        <v>#REF!</v>
      </c>
      <c r="J24" s="11"/>
      <c r="K24" s="11"/>
      <c r="L24" s="11"/>
      <c r="M24" s="11"/>
      <c r="N24" s="11"/>
      <c r="O24" s="11"/>
      <c r="P24" s="1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121">
        <v>2141</v>
      </c>
      <c r="B25" s="90" t="s">
        <v>12</v>
      </c>
      <c r="C25" s="69"/>
      <c r="D25" s="69"/>
      <c r="E25" s="69"/>
      <c r="F25" s="69"/>
      <c r="G25" s="69"/>
      <c r="H25" s="46"/>
      <c r="I25" s="22"/>
      <c r="J25" s="11"/>
      <c r="K25" s="11"/>
      <c r="L25" s="11"/>
      <c r="M25" s="1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122">
        <v>2142</v>
      </c>
      <c r="B26" s="91" t="s">
        <v>13</v>
      </c>
      <c r="C26" s="70"/>
      <c r="D26" s="70"/>
      <c r="E26" s="70"/>
      <c r="F26" s="70"/>
      <c r="G26" s="70"/>
      <c r="H26" s="49"/>
      <c r="I26" s="26"/>
      <c r="J26" s="11"/>
      <c r="K26" s="11"/>
      <c r="L26" s="11"/>
      <c r="M26" s="1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">
      <c r="A27" s="123">
        <v>22</v>
      </c>
      <c r="B27" s="85" t="s">
        <v>14</v>
      </c>
      <c r="C27" s="64">
        <f aca="true" t="shared" si="5" ref="C27:H27">C28+C31</f>
        <v>94830000</v>
      </c>
      <c r="D27" s="64">
        <f t="shared" si="5"/>
        <v>94830000</v>
      </c>
      <c r="E27" s="64">
        <f t="shared" si="5"/>
        <v>94830000</v>
      </c>
      <c r="F27" s="64">
        <f t="shared" si="5"/>
        <v>94830000</v>
      </c>
      <c r="G27" s="64">
        <f t="shared" si="5"/>
        <v>94830000</v>
      </c>
      <c r="H27" s="45">
        <f t="shared" si="5"/>
        <v>0</v>
      </c>
      <c r="I27" s="21" t="e">
        <f>#REF!-H27</f>
        <v>#REF!</v>
      </c>
      <c r="J27" s="12"/>
      <c r="K27" s="12"/>
      <c r="L27" s="12"/>
      <c r="M27" s="12"/>
      <c r="N27" s="12"/>
      <c r="O27" s="12"/>
      <c r="P27" s="1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">
      <c r="A28" s="117">
        <v>221</v>
      </c>
      <c r="B28" s="86" t="s">
        <v>15</v>
      </c>
      <c r="C28" s="65">
        <f>C29+C30</f>
        <v>94830000</v>
      </c>
      <c r="D28" s="65">
        <f>D29+D30</f>
        <v>94830000</v>
      </c>
      <c r="E28" s="65">
        <f>E29+E30</f>
        <v>94830000</v>
      </c>
      <c r="F28" s="65">
        <f>F29+F30</f>
        <v>94830000</v>
      </c>
      <c r="G28" s="65">
        <f>G29+G30</f>
        <v>94830000</v>
      </c>
      <c r="H28" s="45"/>
      <c r="I28" s="21" t="e">
        <f>#REF!-H28</f>
        <v>#REF!</v>
      </c>
      <c r="J28" s="12"/>
      <c r="K28" s="12"/>
      <c r="L28" s="12"/>
      <c r="M28" s="12"/>
      <c r="N28" s="12"/>
      <c r="O28" s="12"/>
      <c r="P28" s="1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.75">
      <c r="A29" s="124">
        <v>2210</v>
      </c>
      <c r="B29" s="86" t="s">
        <v>15</v>
      </c>
      <c r="C29" s="65"/>
      <c r="D29" s="65"/>
      <c r="E29" s="65"/>
      <c r="F29" s="65"/>
      <c r="G29" s="65"/>
      <c r="H29" s="50"/>
      <c r="I29" s="27"/>
      <c r="J29" s="11"/>
      <c r="K29" s="11"/>
      <c r="L29" s="11"/>
      <c r="M29" s="1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2.75">
      <c r="A30" s="124">
        <v>2212</v>
      </c>
      <c r="B30" s="86" t="s">
        <v>173</v>
      </c>
      <c r="C30" s="65">
        <v>94830000</v>
      </c>
      <c r="D30" s="65">
        <v>94830000</v>
      </c>
      <c r="E30" s="65">
        <v>94830000</v>
      </c>
      <c r="F30" s="65">
        <v>94830000</v>
      </c>
      <c r="G30" s="65">
        <v>94830000</v>
      </c>
      <c r="H30" s="65">
        <v>94830000</v>
      </c>
      <c r="I30" s="65">
        <v>94830000</v>
      </c>
      <c r="J30" s="11"/>
      <c r="K30" s="11"/>
      <c r="L30" s="11"/>
      <c r="M30" s="1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2.75">
      <c r="A31" s="117">
        <v>222</v>
      </c>
      <c r="B31" s="86" t="s">
        <v>16</v>
      </c>
      <c r="C31" s="65">
        <f>C32+C33+C34</f>
        <v>0</v>
      </c>
      <c r="D31" s="65">
        <f>D32+D33+D34</f>
        <v>0</v>
      </c>
      <c r="E31" s="65">
        <f>E32+E33+E34</f>
        <v>0</v>
      </c>
      <c r="F31" s="65">
        <f>F32+F33+F34</f>
        <v>0</v>
      </c>
      <c r="G31" s="65">
        <f>G32+G33+G34</f>
        <v>0</v>
      </c>
      <c r="H31" s="45"/>
      <c r="I31" s="21" t="e">
        <f>#REF!-H31</f>
        <v>#REF!</v>
      </c>
      <c r="J31" s="11"/>
      <c r="K31" s="11"/>
      <c r="L31" s="11"/>
      <c r="M31" s="1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2.75">
      <c r="A32" s="120">
        <v>2221</v>
      </c>
      <c r="B32" s="89" t="s">
        <v>17</v>
      </c>
      <c r="C32" s="66"/>
      <c r="D32" s="66"/>
      <c r="E32" s="66"/>
      <c r="F32" s="66"/>
      <c r="G32" s="66"/>
      <c r="H32" s="47"/>
      <c r="I32" s="23"/>
      <c r="J32" s="11"/>
      <c r="K32" s="11"/>
      <c r="L32" s="11"/>
      <c r="M32" s="1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2.75">
      <c r="A33" s="125">
        <v>2222</v>
      </c>
      <c r="B33" s="89" t="s">
        <v>160</v>
      </c>
      <c r="C33" s="66"/>
      <c r="D33" s="66"/>
      <c r="E33" s="66"/>
      <c r="F33" s="66"/>
      <c r="G33" s="66"/>
      <c r="H33" s="47"/>
      <c r="I33" s="23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2.75">
      <c r="A34" s="120">
        <v>2229</v>
      </c>
      <c r="B34" s="89" t="s">
        <v>18</v>
      </c>
      <c r="C34" s="66"/>
      <c r="D34" s="66"/>
      <c r="E34" s="66"/>
      <c r="F34" s="66"/>
      <c r="G34" s="66"/>
      <c r="H34" s="47"/>
      <c r="I34" s="23"/>
      <c r="J34" s="11"/>
      <c r="K34" s="11"/>
      <c r="L34" s="11"/>
      <c r="M34" s="1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">
      <c r="A35" s="123">
        <v>23</v>
      </c>
      <c r="B35" s="85" t="s">
        <v>19</v>
      </c>
      <c r="C35" s="64">
        <f aca="true" t="shared" si="6" ref="C35:H35">C36+C38+C44</f>
        <v>5380000</v>
      </c>
      <c r="D35" s="64">
        <f t="shared" si="6"/>
        <v>5380000</v>
      </c>
      <c r="E35" s="64">
        <f t="shared" si="6"/>
        <v>5380000</v>
      </c>
      <c r="F35" s="64">
        <f t="shared" si="6"/>
        <v>5380000</v>
      </c>
      <c r="G35" s="64">
        <f t="shared" si="6"/>
        <v>5380000</v>
      </c>
      <c r="H35" s="45">
        <f t="shared" si="6"/>
        <v>0</v>
      </c>
      <c r="I35" s="21" t="e">
        <f>#REF!-H35</f>
        <v>#REF!</v>
      </c>
      <c r="J35" s="12"/>
      <c r="K35" s="12"/>
      <c r="L35" s="12"/>
      <c r="M35" s="12"/>
      <c r="N35" s="12"/>
      <c r="O35" s="12"/>
      <c r="P35" s="1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5">
      <c r="A36" s="117">
        <v>231</v>
      </c>
      <c r="B36" s="86" t="s">
        <v>20</v>
      </c>
      <c r="C36" s="65">
        <f>C37</f>
        <v>45000</v>
      </c>
      <c r="D36" s="65">
        <f>D37</f>
        <v>45000</v>
      </c>
      <c r="E36" s="65">
        <f>E37</f>
        <v>45000</v>
      </c>
      <c r="F36" s="65">
        <f>F37</f>
        <v>45000</v>
      </c>
      <c r="G36" s="65">
        <f>G37</f>
        <v>45000</v>
      </c>
      <c r="H36" s="45"/>
      <c r="I36" s="21" t="e">
        <f>#REF!-H36</f>
        <v>#REF!</v>
      </c>
      <c r="J36" s="12"/>
      <c r="K36" s="12"/>
      <c r="L36" s="12"/>
      <c r="M36" s="12"/>
      <c r="N36" s="12"/>
      <c r="O36" s="12"/>
      <c r="P36" s="1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2.75">
      <c r="A37" s="124">
        <v>2310</v>
      </c>
      <c r="B37" s="86" t="s">
        <v>213</v>
      </c>
      <c r="C37" s="65">
        <v>45000</v>
      </c>
      <c r="D37" s="65">
        <v>45000</v>
      </c>
      <c r="E37" s="65">
        <v>45000</v>
      </c>
      <c r="F37" s="65">
        <v>45000</v>
      </c>
      <c r="G37" s="65">
        <v>45000</v>
      </c>
      <c r="H37" s="50"/>
      <c r="I37" s="27"/>
      <c r="J37" s="11"/>
      <c r="K37" s="11"/>
      <c r="L37" s="11"/>
      <c r="M37" s="1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2.75">
      <c r="A38" s="126">
        <v>232</v>
      </c>
      <c r="B38" s="92" t="s">
        <v>21</v>
      </c>
      <c r="C38" s="71">
        <f>SUM(C39:C43)</f>
        <v>5335000</v>
      </c>
      <c r="D38" s="71">
        <f>SUM(D39:D43)</f>
        <v>5335000</v>
      </c>
      <c r="E38" s="71">
        <f>SUM(E39:E43)</f>
        <v>5335000</v>
      </c>
      <c r="F38" s="71">
        <f>SUM(F39:F43)</f>
        <v>5335000</v>
      </c>
      <c r="G38" s="71">
        <f>SUM(G39:G43)</f>
        <v>5335000</v>
      </c>
      <c r="H38" s="45"/>
      <c r="I38" s="21" t="e">
        <f>#REF!-H38</f>
        <v>#REF!</v>
      </c>
      <c r="J38" s="11"/>
      <c r="K38" s="11"/>
      <c r="L38" s="11"/>
      <c r="M38" s="11"/>
      <c r="N38" s="11"/>
      <c r="O38" s="11"/>
      <c r="P38" s="1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2.75">
      <c r="A39" s="127">
        <v>2321</v>
      </c>
      <c r="B39" s="93" t="s">
        <v>22</v>
      </c>
      <c r="C39" s="72"/>
      <c r="D39" s="72"/>
      <c r="E39" s="72"/>
      <c r="F39" s="72"/>
      <c r="G39" s="72"/>
      <c r="H39" s="47"/>
      <c r="I39" s="23"/>
      <c r="J39" s="11"/>
      <c r="K39" s="11"/>
      <c r="L39" s="11"/>
      <c r="M39" s="11"/>
      <c r="N39" s="11"/>
      <c r="O39" s="11"/>
      <c r="P39" s="11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2.75">
      <c r="A40" s="127">
        <v>2322</v>
      </c>
      <c r="B40" s="93" t="s">
        <v>23</v>
      </c>
      <c r="C40" s="72"/>
      <c r="D40" s="72"/>
      <c r="E40" s="72"/>
      <c r="F40" s="72"/>
      <c r="G40" s="72"/>
      <c r="H40" s="47"/>
      <c r="I40" s="23"/>
      <c r="J40" s="11"/>
      <c r="K40" s="11"/>
      <c r="L40" s="11"/>
      <c r="M40" s="11"/>
      <c r="N40" s="11"/>
      <c r="O40" s="11"/>
      <c r="P40" s="11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127">
        <v>2324</v>
      </c>
      <c r="B41" s="93" t="s">
        <v>24</v>
      </c>
      <c r="C41" s="72">
        <v>5335000</v>
      </c>
      <c r="D41" s="72">
        <v>5335000</v>
      </c>
      <c r="E41" s="72">
        <v>5335000</v>
      </c>
      <c r="F41" s="72">
        <v>5335000</v>
      </c>
      <c r="G41" s="72">
        <v>5335000</v>
      </c>
      <c r="H41" s="72">
        <v>5335000</v>
      </c>
      <c r="I41" s="72">
        <v>5335000</v>
      </c>
      <c r="J41" s="11"/>
      <c r="K41" s="11"/>
      <c r="L41" s="11"/>
      <c r="M41" s="1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2.75">
      <c r="A42" s="127">
        <v>2328</v>
      </c>
      <c r="B42" s="93" t="s">
        <v>25</v>
      </c>
      <c r="C42" s="72"/>
      <c r="D42" s="72"/>
      <c r="E42" s="72"/>
      <c r="F42" s="72"/>
      <c r="G42" s="72"/>
      <c r="H42" s="47"/>
      <c r="I42" s="23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2" customHeight="1">
      <c r="A43" s="128">
        <v>2329</v>
      </c>
      <c r="B43" s="94" t="s">
        <v>26</v>
      </c>
      <c r="C43" s="73"/>
      <c r="D43" s="73"/>
      <c r="E43" s="73"/>
      <c r="F43" s="73"/>
      <c r="G43" s="73"/>
      <c r="H43" s="51"/>
      <c r="I43" s="28"/>
      <c r="J43" s="11"/>
      <c r="K43" s="11"/>
      <c r="L43" s="11"/>
      <c r="M43" s="11"/>
      <c r="N43" s="11"/>
      <c r="O43" s="11"/>
      <c r="P43" s="1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2" customHeight="1">
      <c r="A44" s="129">
        <v>2341</v>
      </c>
      <c r="B44" s="95" t="s">
        <v>168</v>
      </c>
      <c r="C44" s="74"/>
      <c r="D44" s="74"/>
      <c r="E44" s="74"/>
      <c r="F44" s="74"/>
      <c r="G44" s="74"/>
      <c r="H44" s="49"/>
      <c r="I44" s="26" t="e">
        <f>#REF!-H44</f>
        <v>#REF!</v>
      </c>
      <c r="J44" s="11"/>
      <c r="K44" s="11"/>
      <c r="L44" s="11"/>
      <c r="M44" s="11"/>
      <c r="N44" s="11"/>
      <c r="O44" s="11"/>
      <c r="P44" s="1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>
      <c r="A45" s="123">
        <v>24</v>
      </c>
      <c r="B45" s="85" t="s">
        <v>188</v>
      </c>
      <c r="C45" s="64">
        <f aca="true" t="shared" si="7" ref="C45:H45">C46+C49</f>
        <v>0</v>
      </c>
      <c r="D45" s="64">
        <f t="shared" si="7"/>
        <v>0</v>
      </c>
      <c r="E45" s="64">
        <f t="shared" si="7"/>
        <v>0</v>
      </c>
      <c r="F45" s="64">
        <f t="shared" si="7"/>
        <v>0</v>
      </c>
      <c r="G45" s="64">
        <f t="shared" si="7"/>
        <v>0</v>
      </c>
      <c r="H45" s="45">
        <f t="shared" si="7"/>
        <v>0</v>
      </c>
      <c r="I45" s="21" t="e">
        <f>#REF!-H45</f>
        <v>#REF!</v>
      </c>
      <c r="J45" s="12"/>
      <c r="K45" s="12"/>
      <c r="L45" s="12"/>
      <c r="M45" s="12"/>
      <c r="N45" s="12"/>
      <c r="O45" s="12"/>
      <c r="P45" s="1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" customHeight="1">
      <c r="A46" s="130">
        <v>241</v>
      </c>
      <c r="B46" s="96" t="s">
        <v>189</v>
      </c>
      <c r="C46" s="75">
        <f>C47+C48</f>
        <v>0</v>
      </c>
      <c r="D46" s="75">
        <f>D47+D48</f>
        <v>0</v>
      </c>
      <c r="E46" s="75">
        <f>E47+E48</f>
        <v>0</v>
      </c>
      <c r="F46" s="75">
        <f>F47+F48</f>
        <v>0</v>
      </c>
      <c r="G46" s="75">
        <f>G47+G48</f>
        <v>0</v>
      </c>
      <c r="H46" s="44"/>
      <c r="I46" s="29" t="e">
        <f>#REF!-H46</f>
        <v>#REF!</v>
      </c>
      <c r="J46" s="11"/>
      <c r="K46" s="11"/>
      <c r="L46" s="11"/>
      <c r="M46" s="11"/>
      <c r="N46" s="11"/>
      <c r="O46" s="11"/>
      <c r="P46" s="11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" customHeight="1">
      <c r="A47" s="131">
        <v>2411</v>
      </c>
      <c r="B47" s="90" t="s">
        <v>190</v>
      </c>
      <c r="C47" s="69"/>
      <c r="D47" s="69"/>
      <c r="E47" s="69"/>
      <c r="F47" s="69"/>
      <c r="G47" s="69"/>
      <c r="H47" s="52"/>
      <c r="I47" s="30"/>
      <c r="J47" s="11"/>
      <c r="K47" s="11"/>
      <c r="L47" s="11"/>
      <c r="M47" s="11"/>
      <c r="N47" s="11"/>
      <c r="O47" s="11"/>
      <c r="P47" s="11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" customHeight="1">
      <c r="A48" s="132">
        <v>2412</v>
      </c>
      <c r="B48" s="100" t="s">
        <v>191</v>
      </c>
      <c r="C48" s="76"/>
      <c r="D48" s="76"/>
      <c r="E48" s="76"/>
      <c r="F48" s="76"/>
      <c r="G48" s="76"/>
      <c r="H48" s="53"/>
      <c r="I48" s="31"/>
      <c r="J48" s="11"/>
      <c r="K48" s="11"/>
      <c r="L48" s="11"/>
      <c r="M48" s="11"/>
      <c r="N48" s="11"/>
      <c r="O48" s="11"/>
      <c r="P48" s="11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" customHeight="1">
      <c r="A49" s="133">
        <v>244</v>
      </c>
      <c r="B49" s="97" t="s">
        <v>161</v>
      </c>
      <c r="C49" s="65">
        <f>C50</f>
        <v>0</v>
      </c>
      <c r="D49" s="65">
        <f>D50</f>
        <v>0</v>
      </c>
      <c r="E49" s="65">
        <f>E50</f>
        <v>0</v>
      </c>
      <c r="F49" s="65">
        <f>F50</f>
        <v>0</v>
      </c>
      <c r="G49" s="65">
        <f>G50</f>
        <v>0</v>
      </c>
      <c r="H49" s="45">
        <v>0</v>
      </c>
      <c r="I49" s="21" t="e">
        <f>#REF!-H49</f>
        <v>#REF!</v>
      </c>
      <c r="J49" s="11"/>
      <c r="K49" s="11"/>
      <c r="L49" s="11"/>
      <c r="M49" s="11"/>
      <c r="N49" s="11"/>
      <c r="O49" s="11"/>
      <c r="P49" s="11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" customHeight="1" thickBot="1">
      <c r="A50" s="124">
        <v>2441</v>
      </c>
      <c r="B50" s="86" t="s">
        <v>162</v>
      </c>
      <c r="C50" s="65"/>
      <c r="D50" s="65"/>
      <c r="E50" s="65"/>
      <c r="F50" s="65"/>
      <c r="G50" s="65"/>
      <c r="H50" s="54"/>
      <c r="I50" s="32"/>
      <c r="J50" s="11"/>
      <c r="K50" s="11"/>
      <c r="L50" s="11"/>
      <c r="M50" s="11"/>
      <c r="N50" s="11"/>
      <c r="O50" s="11"/>
      <c r="P50" s="11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>
      <c r="A51" s="134">
        <v>25</v>
      </c>
      <c r="B51" s="109" t="s">
        <v>192</v>
      </c>
      <c r="C51" s="110">
        <f>C52</f>
        <v>0</v>
      </c>
      <c r="D51" s="110">
        <f>D52</f>
        <v>0</v>
      </c>
      <c r="E51" s="110">
        <f aca="true" t="shared" si="8" ref="E51:G52">E52</f>
        <v>0</v>
      </c>
      <c r="F51" s="110">
        <f t="shared" si="8"/>
        <v>0</v>
      </c>
      <c r="G51" s="110">
        <f t="shared" si="8"/>
        <v>0</v>
      </c>
      <c r="H51" s="45"/>
      <c r="I51" s="21"/>
      <c r="J51" s="12"/>
      <c r="K51" s="12"/>
      <c r="L51" s="12"/>
      <c r="M51" s="12"/>
      <c r="N51" s="12"/>
      <c r="O51" s="12"/>
      <c r="P51" s="1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>
      <c r="A52" s="117">
        <v>251</v>
      </c>
      <c r="B52" s="86" t="s">
        <v>193</v>
      </c>
      <c r="C52" s="65">
        <f>C53</f>
        <v>0</v>
      </c>
      <c r="D52" s="65">
        <f>D53</f>
        <v>0</v>
      </c>
      <c r="E52" s="65">
        <f t="shared" si="8"/>
        <v>0</v>
      </c>
      <c r="F52" s="65">
        <f t="shared" si="8"/>
        <v>0</v>
      </c>
      <c r="G52" s="65">
        <f t="shared" si="8"/>
        <v>0</v>
      </c>
      <c r="H52" s="45"/>
      <c r="I52" s="21"/>
      <c r="J52" s="12"/>
      <c r="K52" s="12"/>
      <c r="L52" s="12"/>
      <c r="M52" s="12"/>
      <c r="N52" s="12"/>
      <c r="O52" s="12"/>
      <c r="P52" s="1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2.75">
      <c r="A53" s="124">
        <v>2513</v>
      </c>
      <c r="B53" s="86" t="s">
        <v>194</v>
      </c>
      <c r="C53" s="65"/>
      <c r="D53" s="65"/>
      <c r="E53" s="65"/>
      <c r="F53" s="65"/>
      <c r="G53" s="65"/>
      <c r="H53" s="50"/>
      <c r="I53" s="27"/>
      <c r="J53" s="11"/>
      <c r="K53" s="11"/>
      <c r="L53" s="11"/>
      <c r="M53" s="1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2" customHeight="1" thickBot="1">
      <c r="A54" s="135"/>
      <c r="B54" s="98"/>
      <c r="C54" s="77"/>
      <c r="D54" s="77"/>
      <c r="E54" s="77"/>
      <c r="F54" s="77"/>
      <c r="G54" s="77"/>
      <c r="H54" s="54"/>
      <c r="I54" s="32" t="e">
        <f>#REF!-H54</f>
        <v>#REF!</v>
      </c>
      <c r="J54" s="11"/>
      <c r="K54" s="11"/>
      <c r="L54" s="11"/>
      <c r="M54" s="11"/>
      <c r="N54" s="11"/>
      <c r="O54" s="11"/>
      <c r="P54" s="11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4.25" customHeight="1" thickBot="1">
      <c r="A55" s="136">
        <v>3</v>
      </c>
      <c r="B55" s="99" t="s">
        <v>27</v>
      </c>
      <c r="C55" s="63">
        <f aca="true" t="shared" si="9" ref="C55:H55">C56+C65</f>
        <v>97000</v>
      </c>
      <c r="D55" s="63">
        <f t="shared" si="9"/>
        <v>97000</v>
      </c>
      <c r="E55" s="63">
        <f t="shared" si="9"/>
        <v>97000</v>
      </c>
      <c r="F55" s="63">
        <f t="shared" si="9"/>
        <v>97000</v>
      </c>
      <c r="G55" s="63">
        <f t="shared" si="9"/>
        <v>97000</v>
      </c>
      <c r="H55" s="42">
        <f t="shared" si="9"/>
        <v>0</v>
      </c>
      <c r="I55" s="19" t="e">
        <f>#REF!-H55</f>
        <v>#REF!</v>
      </c>
      <c r="J55" s="11"/>
      <c r="K55" s="11"/>
      <c r="L55" s="11"/>
      <c r="M55" s="1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2.75">
      <c r="A56" s="117">
        <v>31</v>
      </c>
      <c r="B56" s="86" t="s">
        <v>28</v>
      </c>
      <c r="C56" s="65">
        <f aca="true" t="shared" si="10" ref="C56:H56">C57+C62</f>
        <v>97000</v>
      </c>
      <c r="D56" s="65">
        <f t="shared" si="10"/>
        <v>97000</v>
      </c>
      <c r="E56" s="65">
        <f t="shared" si="10"/>
        <v>97000</v>
      </c>
      <c r="F56" s="65">
        <f t="shared" si="10"/>
        <v>97000</v>
      </c>
      <c r="G56" s="65">
        <f t="shared" si="10"/>
        <v>97000</v>
      </c>
      <c r="H56" s="45">
        <f t="shared" si="10"/>
        <v>0</v>
      </c>
      <c r="I56" s="21" t="e">
        <f>#REF!-H56</f>
        <v>#REF!</v>
      </c>
      <c r="J56" s="11"/>
      <c r="K56" s="11"/>
      <c r="L56" s="11"/>
      <c r="M56" s="1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59" ht="12.75">
      <c r="A57" s="117">
        <v>311</v>
      </c>
      <c r="B57" s="86" t="s">
        <v>29</v>
      </c>
      <c r="C57" s="65">
        <f>C58+C59+C60+C61</f>
        <v>97000</v>
      </c>
      <c r="D57" s="65">
        <f>D58+D59+D60+D61</f>
        <v>97000</v>
      </c>
      <c r="E57" s="65">
        <f>E58+E59+E60+E61</f>
        <v>97000</v>
      </c>
      <c r="F57" s="65">
        <f>F58+F59+F60+F61</f>
        <v>97000</v>
      </c>
      <c r="G57" s="65">
        <f>G58+G59+G60+G61</f>
        <v>97000</v>
      </c>
      <c r="H57" s="45"/>
      <c r="I57" s="21" t="e">
        <f>#REF!-H57</f>
        <v>#REF!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12.75">
      <c r="A58" s="120">
        <v>3111</v>
      </c>
      <c r="B58" s="89" t="s">
        <v>30</v>
      </c>
      <c r="C58" s="66"/>
      <c r="D58" s="66"/>
      <c r="E58" s="66"/>
      <c r="F58" s="66"/>
      <c r="G58" s="66"/>
      <c r="H58" s="47"/>
      <c r="I58" s="2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36" ht="12.75">
      <c r="A59" s="120">
        <v>3112</v>
      </c>
      <c r="B59" s="89" t="s">
        <v>31</v>
      </c>
      <c r="C59" s="66"/>
      <c r="D59" s="66"/>
      <c r="E59" s="66"/>
      <c r="F59" s="66"/>
      <c r="G59" s="66"/>
      <c r="H59" s="47"/>
      <c r="I59" s="23"/>
      <c r="J59" s="11"/>
      <c r="K59" s="11"/>
      <c r="L59" s="11"/>
      <c r="M59" s="1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2.75">
      <c r="A60" s="137">
        <v>3113</v>
      </c>
      <c r="B60" s="100" t="s">
        <v>187</v>
      </c>
      <c r="C60" s="76">
        <v>97000</v>
      </c>
      <c r="D60" s="76">
        <v>97000</v>
      </c>
      <c r="E60" s="76">
        <v>97000</v>
      </c>
      <c r="F60" s="76">
        <v>97000</v>
      </c>
      <c r="G60" s="76">
        <v>97000</v>
      </c>
      <c r="H60" s="76">
        <v>200000</v>
      </c>
      <c r="I60" s="76">
        <v>200000</v>
      </c>
      <c r="J60" s="11"/>
      <c r="K60" s="11"/>
      <c r="L60" s="11"/>
      <c r="M60" s="1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.75">
      <c r="A61" s="137">
        <v>3119</v>
      </c>
      <c r="B61" s="100" t="s">
        <v>32</v>
      </c>
      <c r="C61" s="76"/>
      <c r="D61" s="76"/>
      <c r="E61" s="76"/>
      <c r="F61" s="76"/>
      <c r="G61" s="76"/>
      <c r="H61" s="55"/>
      <c r="I61" s="33"/>
      <c r="J61" s="11"/>
      <c r="K61" s="11"/>
      <c r="L61" s="11"/>
      <c r="M61" s="11"/>
      <c r="N61" s="11"/>
      <c r="O61" s="11"/>
      <c r="P61" s="1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2.75">
      <c r="A62" s="117">
        <v>312</v>
      </c>
      <c r="B62" s="86" t="s">
        <v>33</v>
      </c>
      <c r="C62" s="65">
        <f>C63+C64</f>
        <v>0</v>
      </c>
      <c r="D62" s="65">
        <f>D63+D64</f>
        <v>0</v>
      </c>
      <c r="E62" s="65">
        <f>E63+E64</f>
        <v>0</v>
      </c>
      <c r="F62" s="65">
        <f>F63+F64</f>
        <v>0</v>
      </c>
      <c r="G62" s="65">
        <f>G63+G64</f>
        <v>0</v>
      </c>
      <c r="H62" s="56"/>
      <c r="I62" s="34" t="e">
        <f>#REF!-H62</f>
        <v>#REF!</v>
      </c>
      <c r="J62" s="11"/>
      <c r="K62" s="11"/>
      <c r="L62" s="11"/>
      <c r="M62" s="11"/>
      <c r="N62" s="11"/>
      <c r="O62" s="11"/>
      <c r="P62" s="11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.75">
      <c r="A63" s="117">
        <v>3121</v>
      </c>
      <c r="B63" s="86" t="s">
        <v>34</v>
      </c>
      <c r="C63" s="65"/>
      <c r="D63" s="65"/>
      <c r="E63" s="65"/>
      <c r="F63" s="65"/>
      <c r="G63" s="65"/>
      <c r="H63" s="56"/>
      <c r="I63" s="34"/>
      <c r="J63" s="11"/>
      <c r="K63" s="11"/>
      <c r="L63" s="11"/>
      <c r="M63" s="11"/>
      <c r="N63" s="11"/>
      <c r="O63" s="11"/>
      <c r="P63" s="1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2.75">
      <c r="A64" s="130">
        <v>3129</v>
      </c>
      <c r="B64" s="96" t="s">
        <v>176</v>
      </c>
      <c r="C64" s="75"/>
      <c r="D64" s="75"/>
      <c r="E64" s="75"/>
      <c r="F64" s="75"/>
      <c r="G64" s="75"/>
      <c r="H64" s="57"/>
      <c r="I64" s="35"/>
      <c r="J64" s="11"/>
      <c r="K64" s="11"/>
      <c r="L64" s="11"/>
      <c r="M64" s="11"/>
      <c r="N64" s="11"/>
      <c r="O64" s="11"/>
      <c r="P64" s="11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.75">
      <c r="A65" s="130">
        <v>320</v>
      </c>
      <c r="B65" s="96" t="s">
        <v>167</v>
      </c>
      <c r="C65" s="75">
        <f>C66+C67</f>
        <v>0</v>
      </c>
      <c r="D65" s="75">
        <f>D66+D67</f>
        <v>0</v>
      </c>
      <c r="E65" s="75">
        <f>E66+E67</f>
        <v>0</v>
      </c>
      <c r="F65" s="75">
        <f>F66+F67</f>
        <v>0</v>
      </c>
      <c r="G65" s="75">
        <f>G66+G67</f>
        <v>0</v>
      </c>
      <c r="H65" s="57"/>
      <c r="I65" s="35" t="e">
        <f>#REF!-H65</f>
        <v>#REF!</v>
      </c>
      <c r="J65" s="11"/>
      <c r="K65" s="11"/>
      <c r="L65" s="11"/>
      <c r="M65" s="11"/>
      <c r="N65" s="11"/>
      <c r="O65" s="11"/>
      <c r="P65" s="1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2.75">
      <c r="A66" s="130">
        <v>3201</v>
      </c>
      <c r="B66" s="96" t="s">
        <v>163</v>
      </c>
      <c r="C66" s="75"/>
      <c r="D66" s="75"/>
      <c r="E66" s="75"/>
      <c r="F66" s="75"/>
      <c r="G66" s="75"/>
      <c r="H66" s="57"/>
      <c r="I66" s="35"/>
      <c r="J66" s="11"/>
      <c r="K66" s="11"/>
      <c r="L66" s="11"/>
      <c r="M66" s="11"/>
      <c r="N66" s="11"/>
      <c r="O66" s="11"/>
      <c r="P66" s="11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3.5" thickBot="1">
      <c r="A67" s="130">
        <v>3202</v>
      </c>
      <c r="B67" s="96" t="s">
        <v>166</v>
      </c>
      <c r="C67" s="75"/>
      <c r="D67" s="75"/>
      <c r="E67" s="75"/>
      <c r="F67" s="75"/>
      <c r="G67" s="75"/>
      <c r="H67" s="57"/>
      <c r="I67" s="35"/>
      <c r="J67" s="11"/>
      <c r="K67" s="11"/>
      <c r="L67" s="11"/>
      <c r="M67" s="11"/>
      <c r="N67" s="11"/>
      <c r="O67" s="11"/>
      <c r="P67" s="11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4.25" customHeight="1" thickBot="1">
      <c r="A68" s="138">
        <v>4</v>
      </c>
      <c r="B68" s="88" t="s">
        <v>35</v>
      </c>
      <c r="C68" s="78">
        <f aca="true" t="shared" si="11" ref="C68:H68">C69+C76</f>
        <v>0</v>
      </c>
      <c r="D68" s="78">
        <f t="shared" si="11"/>
        <v>0</v>
      </c>
      <c r="E68" s="78">
        <f t="shared" si="11"/>
        <v>0</v>
      </c>
      <c r="F68" s="78">
        <f t="shared" si="11"/>
        <v>0</v>
      </c>
      <c r="G68" s="78">
        <f t="shared" si="11"/>
        <v>0</v>
      </c>
      <c r="H68" s="58">
        <f t="shared" si="11"/>
        <v>0</v>
      </c>
      <c r="I68" s="36" t="e">
        <f>#REF!-H68</f>
        <v>#REF!</v>
      </c>
      <c r="J68" s="11"/>
      <c r="K68" s="11"/>
      <c r="L68" s="11"/>
      <c r="M68" s="11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.75">
      <c r="A69" s="117">
        <v>41</v>
      </c>
      <c r="B69" s="113" t="s">
        <v>36</v>
      </c>
      <c r="C69" s="65">
        <f aca="true" t="shared" si="12" ref="C69:H69">C70+C74</f>
        <v>0</v>
      </c>
      <c r="D69" s="65">
        <f t="shared" si="12"/>
        <v>0</v>
      </c>
      <c r="E69" s="65">
        <f t="shared" si="12"/>
        <v>0</v>
      </c>
      <c r="F69" s="65">
        <f t="shared" si="12"/>
        <v>0</v>
      </c>
      <c r="G69" s="65">
        <f t="shared" si="12"/>
        <v>0</v>
      </c>
      <c r="H69" s="45">
        <f t="shared" si="12"/>
        <v>0</v>
      </c>
      <c r="I69" s="21" t="e">
        <f>#REF!-H69</f>
        <v>#REF!</v>
      </c>
      <c r="J69" s="11"/>
      <c r="K69" s="11"/>
      <c r="L69" s="11"/>
      <c r="M69" s="1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2.75">
      <c r="A70" s="139">
        <v>411</v>
      </c>
      <c r="B70" s="96" t="s">
        <v>155</v>
      </c>
      <c r="C70" s="75">
        <f aca="true" t="shared" si="13" ref="C70:H70">C71</f>
        <v>0</v>
      </c>
      <c r="D70" s="75">
        <f t="shared" si="13"/>
        <v>0</v>
      </c>
      <c r="E70" s="75">
        <f t="shared" si="13"/>
        <v>0</v>
      </c>
      <c r="F70" s="75">
        <f t="shared" si="13"/>
        <v>0</v>
      </c>
      <c r="G70" s="75">
        <f t="shared" si="13"/>
        <v>0</v>
      </c>
      <c r="H70" s="53">
        <f t="shared" si="13"/>
        <v>0</v>
      </c>
      <c r="I70" s="31" t="e">
        <f>#REF!-H70</f>
        <v>#REF!</v>
      </c>
      <c r="J70" s="11"/>
      <c r="K70" s="11"/>
      <c r="L70" s="11"/>
      <c r="M70" s="1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.75">
      <c r="A71" s="140">
        <v>4118</v>
      </c>
      <c r="B71" s="101" t="s">
        <v>156</v>
      </c>
      <c r="C71" s="66"/>
      <c r="D71" s="66"/>
      <c r="E71" s="66"/>
      <c r="F71" s="66"/>
      <c r="G71" s="66"/>
      <c r="H71" s="59"/>
      <c r="I71" s="37" t="e">
        <f>#REF!-H71</f>
        <v>#REF!</v>
      </c>
      <c r="J71" s="11"/>
      <c r="K71" s="11"/>
      <c r="L71" s="11"/>
      <c r="M71" s="1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2.75">
      <c r="A72" s="132">
        <v>413</v>
      </c>
      <c r="B72" s="81"/>
      <c r="C72" s="79">
        <f>C73</f>
        <v>0</v>
      </c>
      <c r="D72" s="79">
        <f>D73</f>
        <v>0</v>
      </c>
      <c r="E72" s="79">
        <f>E73</f>
        <v>0</v>
      </c>
      <c r="F72" s="79">
        <f>F73</f>
        <v>0</v>
      </c>
      <c r="G72" s="79">
        <f>G73</f>
        <v>0</v>
      </c>
      <c r="H72" s="82"/>
      <c r="I72" s="83"/>
      <c r="J72" s="11"/>
      <c r="K72" s="11"/>
      <c r="L72" s="11"/>
      <c r="M72" s="1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.75">
      <c r="A73" s="132">
        <v>4132</v>
      </c>
      <c r="B73" s="81"/>
      <c r="C73" s="79">
        <v>0</v>
      </c>
      <c r="D73" s="79">
        <v>0</v>
      </c>
      <c r="E73" s="79"/>
      <c r="F73" s="79"/>
      <c r="G73" s="79"/>
      <c r="H73" s="82"/>
      <c r="I73" s="83"/>
      <c r="J73" s="11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59" ht="12.75">
      <c r="A74" s="141">
        <v>415</v>
      </c>
      <c r="B74" s="102" t="s">
        <v>37</v>
      </c>
      <c r="C74" s="79">
        <f aca="true" t="shared" si="14" ref="C74:H74">C75</f>
        <v>0</v>
      </c>
      <c r="D74" s="79">
        <f t="shared" si="14"/>
        <v>0</v>
      </c>
      <c r="E74" s="79">
        <f t="shared" si="14"/>
        <v>0</v>
      </c>
      <c r="F74" s="79">
        <f t="shared" si="14"/>
        <v>0</v>
      </c>
      <c r="G74" s="79">
        <f t="shared" si="14"/>
        <v>0</v>
      </c>
      <c r="H74" s="60">
        <f t="shared" si="14"/>
        <v>0</v>
      </c>
      <c r="I74" s="38" t="e">
        <f>#REF!-H74</f>
        <v>#REF!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ht="12.75">
      <c r="A75" s="137">
        <v>4151</v>
      </c>
      <c r="B75" s="100" t="s">
        <v>38</v>
      </c>
      <c r="C75" s="76"/>
      <c r="D75" s="76"/>
      <c r="E75" s="76"/>
      <c r="F75" s="76"/>
      <c r="G75" s="76"/>
      <c r="H75" s="51"/>
      <c r="I75" s="28" t="e">
        <f>#REF!-H75</f>
        <v>#REF!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ht="12.75">
      <c r="A76" s="142">
        <v>42</v>
      </c>
      <c r="B76" s="86" t="s">
        <v>157</v>
      </c>
      <c r="C76" s="65">
        <f aca="true" t="shared" si="15" ref="C76:G77">C77</f>
        <v>0</v>
      </c>
      <c r="D76" s="65">
        <f t="shared" si="15"/>
        <v>0</v>
      </c>
      <c r="E76" s="65">
        <f t="shared" si="15"/>
        <v>0</v>
      </c>
      <c r="F76" s="65">
        <f t="shared" si="15"/>
        <v>0</v>
      </c>
      <c r="G76" s="65">
        <f t="shared" si="15"/>
        <v>0</v>
      </c>
      <c r="H76" s="61">
        <f>H77</f>
        <v>0</v>
      </c>
      <c r="I76" s="27" t="e">
        <f>#REF!-H76</f>
        <v>#REF!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ht="12.75">
      <c r="A77" s="143">
        <v>421</v>
      </c>
      <c r="B77" s="90" t="s">
        <v>158</v>
      </c>
      <c r="C77" s="69">
        <f t="shared" si="15"/>
        <v>0</v>
      </c>
      <c r="D77" s="69">
        <f t="shared" si="15"/>
        <v>0</v>
      </c>
      <c r="E77" s="69">
        <f t="shared" si="15"/>
        <v>0</v>
      </c>
      <c r="F77" s="69">
        <f t="shared" si="15"/>
        <v>0</v>
      </c>
      <c r="G77" s="69">
        <f t="shared" si="15"/>
        <v>0</v>
      </c>
      <c r="H77" s="46">
        <f>H78</f>
        <v>0</v>
      </c>
      <c r="I77" s="22" t="e">
        <f>#REF!-H77</f>
        <v>#REF!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ht="13.5" thickBot="1">
      <c r="A78" s="144">
        <v>4218</v>
      </c>
      <c r="B78" s="100" t="s">
        <v>159</v>
      </c>
      <c r="C78" s="76">
        <v>0</v>
      </c>
      <c r="D78" s="76">
        <v>0</v>
      </c>
      <c r="E78" s="76">
        <v>0</v>
      </c>
      <c r="F78" s="76"/>
      <c r="G78" s="76"/>
      <c r="H78" s="51"/>
      <c r="I78" s="28" t="e">
        <f>#REF!-H78</f>
        <v>#REF!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36" ht="15" customHeight="1" thickBot="1">
      <c r="A79" s="105" t="s">
        <v>2</v>
      </c>
      <c r="B79" s="103" t="s">
        <v>39</v>
      </c>
      <c r="C79" s="80">
        <f aca="true" t="shared" si="16" ref="C79:H79">C6+C13+C55+C68</f>
        <v>128245250</v>
      </c>
      <c r="D79" s="80">
        <f t="shared" si="16"/>
        <v>128245250</v>
      </c>
      <c r="E79" s="80">
        <f t="shared" si="16"/>
        <v>128245250</v>
      </c>
      <c r="F79" s="80">
        <f t="shared" si="16"/>
        <v>128245250</v>
      </c>
      <c r="G79" s="80">
        <f t="shared" si="16"/>
        <v>128245250</v>
      </c>
      <c r="H79" s="62">
        <f t="shared" si="16"/>
        <v>22400000</v>
      </c>
      <c r="I79" s="39" t="e">
        <f>#REF!-H79</f>
        <v>#REF!</v>
      </c>
      <c r="J79" s="14"/>
      <c r="K79" s="14"/>
      <c r="L79" s="14"/>
      <c r="M79" s="14"/>
      <c r="N79" s="14"/>
      <c r="O79" s="14"/>
      <c r="P79" s="14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1" spans="1:8" ht="15">
      <c r="A81" s="15"/>
      <c r="B81" s="4"/>
      <c r="C81" s="146"/>
      <c r="D81" s="146"/>
      <c r="E81" s="146"/>
      <c r="F81" s="146"/>
      <c r="G81" s="146"/>
      <c r="H81" s="16"/>
    </row>
    <row r="82" spans="1:9" ht="12.75">
      <c r="A82" s="6"/>
      <c r="B82" s="6"/>
      <c r="C82" s="147"/>
      <c r="D82" s="147"/>
      <c r="E82" s="147"/>
      <c r="F82" s="147"/>
      <c r="G82" s="147"/>
      <c r="I82" s="6"/>
    </row>
    <row r="83" spans="1:9" ht="12.75">
      <c r="A83" s="6"/>
      <c r="B83" s="6"/>
      <c r="C83" s="147"/>
      <c r="D83" s="147"/>
      <c r="E83" s="147"/>
      <c r="F83" s="147"/>
      <c r="G83" s="147"/>
      <c r="I83" s="6"/>
    </row>
    <row r="84" spans="1:9" ht="12.75">
      <c r="A84" s="6"/>
      <c r="B84" s="6"/>
      <c r="C84" s="147"/>
      <c r="D84" s="147"/>
      <c r="E84" s="147"/>
      <c r="F84" s="147"/>
      <c r="G84" s="147"/>
      <c r="I84" s="6"/>
    </row>
    <row r="85" spans="1:9" ht="12.75">
      <c r="A85" s="6"/>
      <c r="B85" s="6"/>
      <c r="C85" s="147"/>
      <c r="D85" s="147"/>
      <c r="E85" s="147"/>
      <c r="F85" s="147"/>
      <c r="G85" s="147"/>
      <c r="I85" s="6"/>
    </row>
    <row r="86" spans="1:9" ht="12.75">
      <c r="A86" s="6"/>
      <c r="B86" s="6"/>
      <c r="C86" s="147"/>
      <c r="D86" s="147"/>
      <c r="E86" s="147"/>
      <c r="F86" s="147"/>
      <c r="G86" s="147"/>
      <c r="I86" s="6"/>
    </row>
    <row r="87" spans="1:9" ht="12.75">
      <c r="A87" s="6"/>
      <c r="B87" s="6"/>
      <c r="C87" s="147"/>
      <c r="D87" s="147"/>
      <c r="E87" s="147"/>
      <c r="F87" s="147"/>
      <c r="G87" s="147"/>
      <c r="I87" s="6"/>
    </row>
    <row r="88" spans="1:9" ht="12.75">
      <c r="A88" s="6"/>
      <c r="B88" s="6"/>
      <c r="C88" s="147"/>
      <c r="D88" s="147"/>
      <c r="E88" s="147"/>
      <c r="F88" s="147"/>
      <c r="G88" s="147"/>
      <c r="I88" s="6"/>
    </row>
    <row r="89" spans="1:9" ht="12.75">
      <c r="A89" s="6"/>
      <c r="B89" s="6"/>
      <c r="C89" s="147"/>
      <c r="D89" s="147"/>
      <c r="E89" s="147"/>
      <c r="F89" s="147"/>
      <c r="G89" s="147"/>
      <c r="I89" s="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A186"/>
  <sheetViews>
    <sheetView tabSelected="1" zoomScalePageLayoutView="0" workbookViewId="0" topLeftCell="A1">
      <selection activeCell="G141" sqref="G141"/>
    </sheetView>
  </sheetViews>
  <sheetFormatPr defaultColWidth="9.140625" defaultRowHeight="12.75"/>
  <cols>
    <col min="1" max="1" width="39.57421875" style="153" customWidth="1"/>
    <col min="2" max="6" width="13.8515625" style="153" customWidth="1"/>
    <col min="7" max="7" width="15.00390625" style="153" customWidth="1"/>
    <col min="8" max="9" width="13.8515625" style="153" customWidth="1"/>
    <col min="10" max="11" width="18.7109375" style="153" bestFit="1" customWidth="1"/>
    <col min="12" max="16384" width="9.140625" style="153" customWidth="1"/>
  </cols>
  <sheetData>
    <row r="1" spans="1:9" ht="12.75">
      <c r="A1" s="152"/>
      <c r="B1" s="152"/>
      <c r="C1" s="152"/>
      <c r="D1" s="152"/>
      <c r="E1" s="152"/>
      <c r="F1" s="152"/>
      <c r="G1" s="152"/>
      <c r="H1" s="152"/>
      <c r="I1" s="152"/>
    </row>
    <row r="2" spans="1:9" ht="30.75" customHeight="1">
      <c r="A2" s="154" t="s">
        <v>178</v>
      </c>
      <c r="B2" s="154"/>
      <c r="C2" s="154"/>
      <c r="D2" s="154"/>
      <c r="E2" s="154"/>
      <c r="F2" s="154"/>
      <c r="G2" s="154"/>
      <c r="H2" s="154"/>
      <c r="I2" s="154"/>
    </row>
    <row r="3" spans="1:9" ht="13.5" thickBot="1">
      <c r="A3" s="152"/>
      <c r="B3" s="152"/>
      <c r="C3" s="152"/>
      <c r="D3" s="152"/>
      <c r="E3" s="152"/>
      <c r="F3" s="152"/>
      <c r="G3" s="152"/>
      <c r="H3" s="155" t="s">
        <v>180</v>
      </c>
      <c r="I3" s="152"/>
    </row>
    <row r="4" spans="1:9" ht="81" customHeight="1" thickBot="1">
      <c r="A4" s="112" t="s">
        <v>40</v>
      </c>
      <c r="B4" s="111" t="s">
        <v>218</v>
      </c>
      <c r="C4" s="111" t="s">
        <v>223</v>
      </c>
      <c r="D4" s="111" t="s">
        <v>224</v>
      </c>
      <c r="E4" s="111" t="s">
        <v>225</v>
      </c>
      <c r="F4" s="111" t="s">
        <v>228</v>
      </c>
      <c r="G4" s="203" t="s">
        <v>232</v>
      </c>
      <c r="H4" s="111" t="s">
        <v>226</v>
      </c>
      <c r="I4" s="111" t="s">
        <v>229</v>
      </c>
    </row>
    <row r="5" spans="1:9" ht="12.75">
      <c r="A5" s="156"/>
      <c r="B5" s="157"/>
      <c r="C5" s="157"/>
      <c r="D5" s="157"/>
      <c r="E5" s="157"/>
      <c r="F5" s="157"/>
      <c r="G5" s="157"/>
      <c r="H5" s="157"/>
      <c r="I5" s="157"/>
    </row>
    <row r="6" spans="1:9" ht="12.75">
      <c r="A6" s="158" t="s">
        <v>195</v>
      </c>
      <c r="B6" s="115">
        <f aca="true" t="shared" si="0" ref="B6:H6">B7+B30+B33+B44+B49+B59+B70+B80+B85</f>
        <v>11675085559</v>
      </c>
      <c r="C6" s="115">
        <f t="shared" si="0"/>
        <v>11663585744.02</v>
      </c>
      <c r="D6" s="115">
        <f t="shared" si="0"/>
        <v>11660091373.02</v>
      </c>
      <c r="E6" s="115">
        <f t="shared" si="0"/>
        <v>11660137557.02</v>
      </c>
      <c r="F6" s="115">
        <f t="shared" si="0"/>
        <v>114259705</v>
      </c>
      <c r="G6" s="115">
        <f t="shared" si="0"/>
        <v>11841639161.400002</v>
      </c>
      <c r="H6" s="115">
        <f t="shared" si="0"/>
        <v>12029863816.929996</v>
      </c>
      <c r="I6" s="115">
        <f>I7+I30+I33+I44+I49+I59+I70+I80+I85</f>
        <v>231026728</v>
      </c>
    </row>
    <row r="7" spans="1:9" ht="12.75">
      <c r="A7" s="158" t="s">
        <v>206</v>
      </c>
      <c r="B7" s="114">
        <f>SUM(B8,B13,B21,B25)</f>
        <v>10070133809</v>
      </c>
      <c r="C7" s="114">
        <f>SUM(C8,C13,C21,C25)</f>
        <v>10070133809</v>
      </c>
      <c r="D7" s="114">
        <f>D8+D13+D21+D25</f>
        <v>10070133809</v>
      </c>
      <c r="E7" s="114">
        <f>E8+E13+E21+E25+E27</f>
        <v>10073189501</v>
      </c>
      <c r="F7" s="114">
        <f>F8+F13+F21+F25+F27</f>
        <v>114259705</v>
      </c>
      <c r="G7" s="114">
        <f>G8+G13+G21+G25+G27</f>
        <v>10069885739</v>
      </c>
      <c r="H7" s="114">
        <f>H8+H13+H21+H25+H27</f>
        <v>10283195226</v>
      </c>
      <c r="I7" s="114">
        <f>I8+I13+I21+I25+I27</f>
        <v>231026728</v>
      </c>
    </row>
    <row r="8" spans="1:9" ht="12.75">
      <c r="A8" s="158" t="s">
        <v>41</v>
      </c>
      <c r="B8" s="115">
        <f>SUM(B9:B12)</f>
        <v>7514715988</v>
      </c>
      <c r="C8" s="115">
        <f>SUM(C9:C12)</f>
        <v>7514715988</v>
      </c>
      <c r="D8" s="115">
        <f aca="true" t="shared" si="1" ref="D8:I8">D9+D10+D11+D12</f>
        <v>7514715988</v>
      </c>
      <c r="E8" s="115">
        <f t="shared" si="1"/>
        <v>7514715988</v>
      </c>
      <c r="F8" s="115">
        <f t="shared" si="1"/>
        <v>85395890</v>
      </c>
      <c r="G8" s="115">
        <f t="shared" si="1"/>
        <v>7512246808</v>
      </c>
      <c r="H8" s="115">
        <f t="shared" si="1"/>
        <v>7671670939</v>
      </c>
      <c r="I8" s="115">
        <f t="shared" si="1"/>
        <v>172665710</v>
      </c>
    </row>
    <row r="9" spans="1:11" ht="12.75">
      <c r="A9" s="159" t="s">
        <v>42</v>
      </c>
      <c r="B9" s="114">
        <v>194549967</v>
      </c>
      <c r="C9" s="114">
        <v>194549967</v>
      </c>
      <c r="D9" s="114">
        <v>194549967</v>
      </c>
      <c r="E9" s="114">
        <v>194549967</v>
      </c>
      <c r="F9" s="114">
        <v>1196830</v>
      </c>
      <c r="G9" s="114">
        <v>194549967</v>
      </c>
      <c r="H9" s="114">
        <v>207123978</v>
      </c>
      <c r="I9" s="114">
        <v>2739900</v>
      </c>
      <c r="J9" s="160"/>
      <c r="K9" s="160"/>
    </row>
    <row r="10" spans="1:11" ht="12.75">
      <c r="A10" s="159" t="s">
        <v>43</v>
      </c>
      <c r="B10" s="114" t="s">
        <v>217</v>
      </c>
      <c r="C10" s="114" t="s">
        <v>217</v>
      </c>
      <c r="D10" s="114"/>
      <c r="E10" s="114"/>
      <c r="F10" s="114"/>
      <c r="G10" s="114"/>
      <c r="H10" s="114"/>
      <c r="I10" s="114"/>
      <c r="J10" s="160"/>
      <c r="K10" s="160"/>
    </row>
    <row r="11" spans="1:11" ht="25.5">
      <c r="A11" s="161" t="s">
        <v>184</v>
      </c>
      <c r="B11" s="114">
        <v>7320166021</v>
      </c>
      <c r="C11" s="114">
        <v>7320166021</v>
      </c>
      <c r="D11" s="114">
        <v>7320166021</v>
      </c>
      <c r="E11" s="114">
        <v>7320166021</v>
      </c>
      <c r="F11" s="114">
        <v>84199060</v>
      </c>
      <c r="G11" s="114">
        <v>7317696841</v>
      </c>
      <c r="H11" s="114">
        <v>7464546961</v>
      </c>
      <c r="I11" s="114">
        <v>169925810</v>
      </c>
      <c r="J11" s="160"/>
      <c r="K11" s="160"/>
    </row>
    <row r="12" spans="1:11" ht="12.75">
      <c r="A12" s="162" t="s">
        <v>44</v>
      </c>
      <c r="B12" s="114" t="s">
        <v>217</v>
      </c>
      <c r="C12" s="114" t="s">
        <v>217</v>
      </c>
      <c r="D12" s="114"/>
      <c r="E12" s="114"/>
      <c r="F12" s="114"/>
      <c r="G12" s="114"/>
      <c r="H12" s="114"/>
      <c r="I12" s="114"/>
      <c r="J12" s="160"/>
      <c r="K12" s="160"/>
    </row>
    <row r="13" spans="1:11" ht="12.75">
      <c r="A13" s="163" t="s">
        <v>164</v>
      </c>
      <c r="B13" s="115">
        <f>SUM(B14:B19)</f>
        <v>15443816</v>
      </c>
      <c r="C13" s="115">
        <f>SUM(C14:C19)</f>
        <v>15443816</v>
      </c>
      <c r="D13" s="115">
        <f aca="true" t="shared" si="2" ref="D13:I13">D14+D15+D16+D17+D18+D19</f>
        <v>15443816</v>
      </c>
      <c r="E13" s="115">
        <f t="shared" si="2"/>
        <v>15443816</v>
      </c>
      <c r="F13" s="115">
        <f t="shared" si="2"/>
        <v>0</v>
      </c>
      <c r="G13" s="115">
        <f t="shared" si="2"/>
        <v>15443816</v>
      </c>
      <c r="H13" s="115">
        <f t="shared" si="2"/>
        <v>15443816</v>
      </c>
      <c r="I13" s="115">
        <f t="shared" si="2"/>
        <v>0</v>
      </c>
      <c r="J13" s="160"/>
      <c r="K13" s="160"/>
    </row>
    <row r="14" spans="1:11" ht="12.75">
      <c r="A14" s="162" t="s">
        <v>45</v>
      </c>
      <c r="B14" s="114">
        <v>15443816</v>
      </c>
      <c r="C14" s="114">
        <v>15443816</v>
      </c>
      <c r="D14" s="114">
        <v>13341327</v>
      </c>
      <c r="E14" s="114">
        <v>13341327</v>
      </c>
      <c r="F14" s="114">
        <v>0</v>
      </c>
      <c r="G14" s="114">
        <v>13341327</v>
      </c>
      <c r="H14" s="114">
        <v>7076061</v>
      </c>
      <c r="I14" s="114">
        <v>0</v>
      </c>
      <c r="J14" s="160"/>
      <c r="K14" s="160"/>
    </row>
    <row r="15" spans="1:11" ht="12.75">
      <c r="A15" s="162" t="s">
        <v>46</v>
      </c>
      <c r="B15" s="114" t="s">
        <v>217</v>
      </c>
      <c r="C15" s="114" t="s">
        <v>217</v>
      </c>
      <c r="D15" s="114"/>
      <c r="E15" s="114"/>
      <c r="F15" s="114"/>
      <c r="G15" s="114"/>
      <c r="H15" s="114"/>
      <c r="I15" s="114"/>
      <c r="J15" s="160"/>
      <c r="K15" s="160"/>
    </row>
    <row r="16" spans="1:11" ht="12.75">
      <c r="A16" s="159" t="s">
        <v>47</v>
      </c>
      <c r="B16" s="114">
        <v>0</v>
      </c>
      <c r="C16" s="114">
        <v>0</v>
      </c>
      <c r="D16" s="114">
        <v>102489</v>
      </c>
      <c r="E16" s="114">
        <v>102489</v>
      </c>
      <c r="F16" s="114"/>
      <c r="G16" s="114">
        <v>102489</v>
      </c>
      <c r="H16" s="114">
        <v>102489</v>
      </c>
      <c r="I16" s="114"/>
      <c r="J16" s="160"/>
      <c r="K16" s="160"/>
    </row>
    <row r="17" spans="1:11" ht="12.75">
      <c r="A17" s="159" t="s">
        <v>207</v>
      </c>
      <c r="B17" s="114">
        <v>0</v>
      </c>
      <c r="C17" s="114">
        <v>0</v>
      </c>
      <c r="D17" s="114">
        <v>2000000</v>
      </c>
      <c r="E17" s="114">
        <v>2000000</v>
      </c>
      <c r="F17" s="114"/>
      <c r="G17" s="114">
        <v>2000000</v>
      </c>
      <c r="H17" s="114">
        <v>8265266</v>
      </c>
      <c r="I17" s="114"/>
      <c r="J17" s="160"/>
      <c r="K17" s="160"/>
    </row>
    <row r="18" spans="1:11" ht="12.75">
      <c r="A18" s="159" t="s">
        <v>48</v>
      </c>
      <c r="B18" s="114" t="s">
        <v>217</v>
      </c>
      <c r="C18" s="114" t="s">
        <v>217</v>
      </c>
      <c r="D18" s="114"/>
      <c r="E18" s="114"/>
      <c r="F18" s="114"/>
      <c r="G18" s="114"/>
      <c r="H18" s="114"/>
      <c r="I18" s="114"/>
      <c r="J18" s="160"/>
      <c r="K18" s="160"/>
    </row>
    <row r="19" spans="1:11" ht="12.75">
      <c r="A19" s="164" t="s">
        <v>49</v>
      </c>
      <c r="B19" s="165" t="s">
        <v>217</v>
      </c>
      <c r="C19" s="165" t="s">
        <v>217</v>
      </c>
      <c r="D19" s="165"/>
      <c r="E19" s="165"/>
      <c r="F19" s="165"/>
      <c r="G19" s="165"/>
      <c r="H19" s="165"/>
      <c r="I19" s="165"/>
      <c r="J19" s="160"/>
      <c r="K19" s="160"/>
    </row>
    <row r="20" spans="1:11" ht="12.75">
      <c r="A20" s="166"/>
      <c r="B20" s="167"/>
      <c r="C20" s="167"/>
      <c r="D20" s="167"/>
      <c r="E20" s="167"/>
      <c r="F20" s="167"/>
      <c r="G20" s="167"/>
      <c r="H20" s="167"/>
      <c r="I20" s="167"/>
      <c r="J20" s="160"/>
      <c r="K20" s="160"/>
    </row>
    <row r="21" spans="1:11" ht="12.75">
      <c r="A21" s="158" t="s">
        <v>50</v>
      </c>
      <c r="B21" s="115">
        <f aca="true" t="shared" si="3" ref="B21:H21">SUM(B22:B24)</f>
        <v>2539974005</v>
      </c>
      <c r="C21" s="115">
        <f t="shared" si="3"/>
        <v>2539974005</v>
      </c>
      <c r="D21" s="115">
        <f t="shared" si="3"/>
        <v>2539974005</v>
      </c>
      <c r="E21" s="115">
        <f t="shared" si="3"/>
        <v>2539974005</v>
      </c>
      <c r="F21" s="115">
        <f t="shared" si="3"/>
        <v>28863815</v>
      </c>
      <c r="G21" s="115">
        <f t="shared" si="3"/>
        <v>2539139423</v>
      </c>
      <c r="H21" s="115">
        <f t="shared" si="3"/>
        <v>2593024779</v>
      </c>
      <c r="I21" s="115">
        <f>SUM(I22:I24)</f>
        <v>58361018</v>
      </c>
      <c r="J21" s="160"/>
      <c r="K21" s="160"/>
    </row>
    <row r="22" spans="1:11" ht="12.75">
      <c r="A22" s="159" t="s">
        <v>51</v>
      </c>
      <c r="B22" s="114">
        <v>1863649564</v>
      </c>
      <c r="C22" s="114">
        <v>1863649564</v>
      </c>
      <c r="D22" s="114">
        <v>1863649564</v>
      </c>
      <c r="E22" s="114">
        <v>1863649564</v>
      </c>
      <c r="F22" s="114">
        <v>21178183</v>
      </c>
      <c r="G22" s="114">
        <v>1863037208</v>
      </c>
      <c r="H22" s="114">
        <v>1902574392</v>
      </c>
      <c r="I22" s="114">
        <v>42821099</v>
      </c>
      <c r="J22" s="160"/>
      <c r="K22" s="160"/>
    </row>
    <row r="23" spans="1:11" ht="12.75">
      <c r="A23" s="159" t="s">
        <v>52</v>
      </c>
      <c r="B23" s="114">
        <v>676324441</v>
      </c>
      <c r="C23" s="114">
        <v>676324441</v>
      </c>
      <c r="D23" s="114">
        <v>676324441</v>
      </c>
      <c r="E23" s="114">
        <v>676324441</v>
      </c>
      <c r="F23" s="114">
        <v>7685632</v>
      </c>
      <c r="G23" s="114">
        <v>676102215</v>
      </c>
      <c r="H23" s="114">
        <v>690450387</v>
      </c>
      <c r="I23" s="114">
        <v>15539919</v>
      </c>
      <c r="J23" s="160"/>
      <c r="K23" s="160"/>
    </row>
    <row r="24" spans="1:11" ht="12.75">
      <c r="A24" s="164" t="s">
        <v>53</v>
      </c>
      <c r="B24" s="165" t="s">
        <v>217</v>
      </c>
      <c r="C24" s="165" t="s">
        <v>217</v>
      </c>
      <c r="D24" s="165"/>
      <c r="E24" s="165"/>
      <c r="F24" s="165"/>
      <c r="G24" s="165"/>
      <c r="H24" s="165"/>
      <c r="I24" s="165"/>
      <c r="J24" s="160"/>
      <c r="K24" s="160"/>
    </row>
    <row r="25" spans="1:11" ht="12.75">
      <c r="A25" s="158" t="s">
        <v>215</v>
      </c>
      <c r="B25" s="115" t="str">
        <f>B26</f>
        <v> </v>
      </c>
      <c r="C25" s="115" t="str">
        <f>C26</f>
        <v> </v>
      </c>
      <c r="D25" s="115">
        <f>D26</f>
        <v>0</v>
      </c>
      <c r="E25" s="115">
        <f>E26</f>
        <v>0</v>
      </c>
      <c r="F25" s="115"/>
      <c r="G25" s="115">
        <f>G26</f>
        <v>0</v>
      </c>
      <c r="H25" s="115">
        <f>H26</f>
        <v>0</v>
      </c>
      <c r="I25" s="115"/>
      <c r="J25" s="160"/>
      <c r="K25" s="160"/>
    </row>
    <row r="26" spans="1:11" ht="12.75">
      <c r="A26" s="168" t="s">
        <v>216</v>
      </c>
      <c r="B26" s="169" t="s">
        <v>217</v>
      </c>
      <c r="C26" s="169" t="s">
        <v>217</v>
      </c>
      <c r="D26" s="169"/>
      <c r="E26" s="169"/>
      <c r="F26" s="169"/>
      <c r="G26" s="169"/>
      <c r="H26" s="169"/>
      <c r="I26" s="169"/>
      <c r="J26" s="160"/>
      <c r="K26" s="160"/>
    </row>
    <row r="27" spans="1:11" ht="12.75">
      <c r="A27" s="158" t="s">
        <v>231</v>
      </c>
      <c r="B27" s="115" t="str">
        <f aca="true" t="shared" si="4" ref="B27:I27">B28</f>
        <v> </v>
      </c>
      <c r="C27" s="115" t="str">
        <f t="shared" si="4"/>
        <v> </v>
      </c>
      <c r="D27" s="115">
        <f t="shared" si="4"/>
        <v>0</v>
      </c>
      <c r="E27" s="115">
        <f t="shared" si="4"/>
        <v>3055692</v>
      </c>
      <c r="F27" s="115">
        <f t="shared" si="4"/>
        <v>0</v>
      </c>
      <c r="G27" s="115">
        <f t="shared" si="4"/>
        <v>3055692</v>
      </c>
      <c r="H27" s="115">
        <f t="shared" si="4"/>
        <v>3055692</v>
      </c>
      <c r="I27" s="115">
        <f t="shared" si="4"/>
        <v>0</v>
      </c>
      <c r="J27" s="160"/>
      <c r="K27" s="160"/>
    </row>
    <row r="28" spans="1:11" ht="12.75">
      <c r="A28" s="168" t="s">
        <v>230</v>
      </c>
      <c r="B28" s="169" t="s">
        <v>217</v>
      </c>
      <c r="C28" s="169" t="s">
        <v>217</v>
      </c>
      <c r="D28" s="169"/>
      <c r="E28" s="169">
        <v>3055692</v>
      </c>
      <c r="F28" s="169"/>
      <c r="G28" s="169">
        <v>3055692</v>
      </c>
      <c r="H28" s="169">
        <v>3055692</v>
      </c>
      <c r="I28" s="169"/>
      <c r="J28" s="160"/>
      <c r="K28" s="160"/>
    </row>
    <row r="29" spans="1:11" ht="12.75">
      <c r="A29" s="158" t="s">
        <v>169</v>
      </c>
      <c r="B29" s="115">
        <f>B30+B33+B44+B49+B59+B70+B80+B85</f>
        <v>1604951750</v>
      </c>
      <c r="C29" s="115">
        <f>C30+C33+C44+C49+C59+C70+C80+C85</f>
        <v>1593451935.02</v>
      </c>
      <c r="D29" s="115">
        <f>D30+D33+D44+D49+D59+D70+D80+D85</f>
        <v>1589957564.02</v>
      </c>
      <c r="E29" s="115">
        <f>E30+E33+E44+E49+E59+E70+E80+E85</f>
        <v>1586948056.02</v>
      </c>
      <c r="F29" s="115"/>
      <c r="G29" s="115">
        <f>G30+G33+G44+G49+G59+G70+G80+G85</f>
        <v>1771753422.4</v>
      </c>
      <c r="H29" s="115">
        <f>H30+H33+H44+H49+H59+H70+H80+H85</f>
        <v>1746668590.9299998</v>
      </c>
      <c r="I29" s="115"/>
      <c r="J29" s="160"/>
      <c r="K29" s="160"/>
    </row>
    <row r="30" spans="1:11" s="172" customFormat="1" ht="38.25" customHeight="1">
      <c r="A30" s="170" t="s">
        <v>208</v>
      </c>
      <c r="B30" s="171">
        <f>SUM(B31:B32)</f>
        <v>400000</v>
      </c>
      <c r="C30" s="171">
        <f>SUM(C31:C32)</f>
        <v>400000</v>
      </c>
      <c r="D30" s="171">
        <f>SUM(D31:D32)</f>
        <v>577040</v>
      </c>
      <c r="E30" s="171">
        <f>SUM(E31:E32)</f>
        <v>567354</v>
      </c>
      <c r="F30" s="171"/>
      <c r="G30" s="171">
        <f>SUM(G31:G32)</f>
        <v>291761.7</v>
      </c>
      <c r="H30" s="171">
        <f>SUM(H31:H32)</f>
        <v>356831.13</v>
      </c>
      <c r="I30" s="171"/>
      <c r="J30" s="160"/>
      <c r="K30" s="160"/>
    </row>
    <row r="31" spans="1:11" ht="12.75">
      <c r="A31" s="159" t="s">
        <v>210</v>
      </c>
      <c r="B31" s="114" t="s">
        <v>217</v>
      </c>
      <c r="C31" s="114" t="s">
        <v>217</v>
      </c>
      <c r="D31" s="114"/>
      <c r="E31" s="114"/>
      <c r="F31" s="114"/>
      <c r="G31" s="114"/>
      <c r="H31" s="114"/>
      <c r="I31" s="114"/>
      <c r="J31" s="160"/>
      <c r="K31" s="160"/>
    </row>
    <row r="32" spans="1:11" ht="12.75">
      <c r="A32" s="159" t="s">
        <v>209</v>
      </c>
      <c r="B32" s="114">
        <v>400000</v>
      </c>
      <c r="C32" s="114">
        <v>400000</v>
      </c>
      <c r="D32" s="114">
        <v>577040</v>
      </c>
      <c r="E32" s="114">
        <v>567354</v>
      </c>
      <c r="F32" s="114"/>
      <c r="G32" s="114">
        <v>291761.7</v>
      </c>
      <c r="H32" s="114">
        <v>356831.13</v>
      </c>
      <c r="I32" s="114"/>
      <c r="J32" s="160"/>
      <c r="K32" s="160"/>
    </row>
    <row r="33" spans="1:11" ht="12.75">
      <c r="A33" s="158" t="s">
        <v>54</v>
      </c>
      <c r="B33" s="115">
        <f>SUM(B34:B42)</f>
        <v>33600000</v>
      </c>
      <c r="C33" s="115">
        <f>SUM(C34:C42)</f>
        <v>32961936</v>
      </c>
      <c r="D33" s="115">
        <f>SUM(D34:D42)</f>
        <v>32990819</v>
      </c>
      <c r="E33" s="115">
        <f>SUM(E34:E42)</f>
        <v>61640513</v>
      </c>
      <c r="F33" s="115"/>
      <c r="G33" s="115">
        <f>SUM(G34:G42)</f>
        <v>64307318</v>
      </c>
      <c r="H33" s="115">
        <f>SUM(H34:H42)</f>
        <v>61067588.800000004</v>
      </c>
      <c r="I33" s="115"/>
      <c r="J33" s="160"/>
      <c r="K33" s="160"/>
    </row>
    <row r="34" spans="1:11" ht="12.75">
      <c r="A34" s="159" t="s">
        <v>55</v>
      </c>
      <c r="B34" s="114">
        <v>5600000</v>
      </c>
      <c r="C34" s="114">
        <v>4692500</v>
      </c>
      <c r="D34" s="114">
        <v>4178220</v>
      </c>
      <c r="E34" s="114">
        <v>3056220</v>
      </c>
      <c r="F34" s="114"/>
      <c r="G34" s="114">
        <v>2656220</v>
      </c>
      <c r="H34" s="114">
        <v>2728920</v>
      </c>
      <c r="I34" s="114"/>
      <c r="J34" s="160"/>
      <c r="K34" s="160"/>
    </row>
    <row r="35" spans="1:11" ht="12.75">
      <c r="A35" s="159" t="s">
        <v>56</v>
      </c>
      <c r="B35" s="114">
        <v>0</v>
      </c>
      <c r="C35" s="114">
        <v>0</v>
      </c>
      <c r="D35" s="114">
        <v>310</v>
      </c>
      <c r="E35" s="114">
        <v>310</v>
      </c>
      <c r="F35" s="114"/>
      <c r="G35" s="114">
        <v>3010</v>
      </c>
      <c r="H35" s="114">
        <v>5668.99</v>
      </c>
      <c r="I35" s="114"/>
      <c r="J35" s="160"/>
      <c r="K35" s="160"/>
    </row>
    <row r="36" spans="1:11" ht="12.75">
      <c r="A36" s="159" t="s">
        <v>57</v>
      </c>
      <c r="B36" s="114">
        <v>0</v>
      </c>
      <c r="C36" s="114">
        <v>2966400</v>
      </c>
      <c r="D36" s="114">
        <v>2970424</v>
      </c>
      <c r="E36" s="114">
        <v>2973424</v>
      </c>
      <c r="F36" s="114"/>
      <c r="G36" s="114">
        <v>2973424</v>
      </c>
      <c r="H36" s="114">
        <v>2970850</v>
      </c>
      <c r="I36" s="114"/>
      <c r="J36" s="160"/>
      <c r="K36" s="160"/>
    </row>
    <row r="37" spans="1:11" ht="12.75">
      <c r="A37" s="159" t="s">
        <v>58</v>
      </c>
      <c r="B37" s="114">
        <v>0</v>
      </c>
      <c r="C37" s="114">
        <v>0</v>
      </c>
      <c r="D37" s="114">
        <v>0</v>
      </c>
      <c r="E37" s="114">
        <v>0</v>
      </c>
      <c r="F37" s="114"/>
      <c r="G37" s="114">
        <v>0</v>
      </c>
      <c r="H37" s="114">
        <v>357751</v>
      </c>
      <c r="I37" s="114"/>
      <c r="J37" s="160"/>
      <c r="K37" s="160"/>
    </row>
    <row r="38" spans="1:11" ht="12.75">
      <c r="A38" s="162" t="s">
        <v>175</v>
      </c>
      <c r="B38" s="114" t="s">
        <v>217</v>
      </c>
      <c r="C38" s="114" t="s">
        <v>217</v>
      </c>
      <c r="D38" s="114"/>
      <c r="E38" s="114"/>
      <c r="F38" s="114"/>
      <c r="G38" s="114"/>
      <c r="H38" s="114"/>
      <c r="I38" s="114"/>
      <c r="J38" s="160"/>
      <c r="K38" s="160"/>
    </row>
    <row r="39" spans="1:11" ht="12.75">
      <c r="A39" s="159" t="s">
        <v>174</v>
      </c>
      <c r="B39" s="114">
        <v>0</v>
      </c>
      <c r="C39" s="114">
        <v>16962</v>
      </c>
      <c r="D39" s="114">
        <v>20392</v>
      </c>
      <c r="E39" s="114">
        <v>20392</v>
      </c>
      <c r="F39" s="114"/>
      <c r="G39" s="114">
        <v>20392</v>
      </c>
      <c r="H39" s="114">
        <v>65238.36</v>
      </c>
      <c r="I39" s="114"/>
      <c r="J39" s="160"/>
      <c r="K39" s="160"/>
    </row>
    <row r="40" spans="1:11" ht="12.75">
      <c r="A40" s="159" t="s">
        <v>59</v>
      </c>
      <c r="B40" s="114">
        <v>1000000</v>
      </c>
      <c r="C40" s="114">
        <v>1018073</v>
      </c>
      <c r="D40" s="114">
        <v>1059482</v>
      </c>
      <c r="E40" s="114">
        <v>1111328</v>
      </c>
      <c r="F40" s="114"/>
      <c r="G40" s="114">
        <v>1306539</v>
      </c>
      <c r="H40" s="114">
        <v>1444112.68</v>
      </c>
      <c r="I40" s="114"/>
      <c r="J40" s="160"/>
      <c r="K40" s="160"/>
    </row>
    <row r="41" spans="1:11" ht="12.75">
      <c r="A41" s="159" t="s">
        <v>60</v>
      </c>
      <c r="B41" s="114">
        <v>0</v>
      </c>
      <c r="C41" s="114">
        <v>246000</v>
      </c>
      <c r="D41" s="114">
        <v>410000</v>
      </c>
      <c r="E41" s="114">
        <v>450000</v>
      </c>
      <c r="F41" s="114"/>
      <c r="G41" s="114">
        <v>350000</v>
      </c>
      <c r="H41" s="114">
        <v>174772</v>
      </c>
      <c r="I41" s="114"/>
      <c r="J41" s="160"/>
      <c r="K41" s="160"/>
    </row>
    <row r="42" spans="1:11" ht="12.75">
      <c r="A42" s="164" t="s">
        <v>61</v>
      </c>
      <c r="B42" s="165">
        <v>27000000</v>
      </c>
      <c r="C42" s="165">
        <v>24022001</v>
      </c>
      <c r="D42" s="165">
        <v>24351991</v>
      </c>
      <c r="E42" s="165">
        <v>54028839</v>
      </c>
      <c r="F42" s="165"/>
      <c r="G42" s="165">
        <v>56997733</v>
      </c>
      <c r="H42" s="165">
        <v>53320275.77</v>
      </c>
      <c r="I42" s="165"/>
      <c r="J42" s="160"/>
      <c r="K42" s="160"/>
    </row>
    <row r="43" spans="1:11" ht="12.75">
      <c r="A43" s="159"/>
      <c r="B43" s="114"/>
      <c r="C43" s="114"/>
      <c r="D43" s="114"/>
      <c r="E43" s="114"/>
      <c r="F43" s="114"/>
      <c r="G43" s="114"/>
      <c r="H43" s="114"/>
      <c r="I43" s="114"/>
      <c r="J43" s="160"/>
      <c r="K43" s="160"/>
    </row>
    <row r="44" spans="1:27" ht="12.75">
      <c r="A44" s="158" t="s">
        <v>62</v>
      </c>
      <c r="B44" s="115">
        <f>SUM(B45:B47)</f>
        <v>22000</v>
      </c>
      <c r="C44" s="115">
        <f>SUM(C45:C47)</f>
        <v>22000</v>
      </c>
      <c r="D44" s="115">
        <f>D45+D46+D47</f>
        <v>23000</v>
      </c>
      <c r="E44" s="115">
        <f>E45+E46+E47</f>
        <v>23500</v>
      </c>
      <c r="F44" s="115"/>
      <c r="G44" s="115">
        <f>G45+G46+G47</f>
        <v>23500</v>
      </c>
      <c r="H44" s="115">
        <f>H45+H46+H47</f>
        <v>23449</v>
      </c>
      <c r="I44" s="115"/>
      <c r="J44" s="160"/>
      <c r="K44" s="160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52"/>
      <c r="X44" s="152"/>
      <c r="Y44" s="152"/>
      <c r="Z44" s="152"/>
      <c r="AA44" s="152"/>
    </row>
    <row r="45" spans="1:11" ht="12.75">
      <c r="A45" s="159" t="s">
        <v>198</v>
      </c>
      <c r="B45" s="174">
        <v>22000</v>
      </c>
      <c r="C45" s="174">
        <v>22000</v>
      </c>
      <c r="D45" s="174">
        <v>23000</v>
      </c>
      <c r="E45" s="174">
        <v>23500</v>
      </c>
      <c r="F45" s="174"/>
      <c r="G45" s="174">
        <v>23500</v>
      </c>
      <c r="H45" s="174">
        <v>23449</v>
      </c>
      <c r="I45" s="174"/>
      <c r="J45" s="160"/>
      <c r="K45" s="160"/>
    </row>
    <row r="46" spans="1:11" ht="12.75">
      <c r="A46" s="162" t="s">
        <v>196</v>
      </c>
      <c r="B46" s="175" t="s">
        <v>217</v>
      </c>
      <c r="C46" s="174" t="s">
        <v>217</v>
      </c>
      <c r="D46" s="175"/>
      <c r="E46" s="175"/>
      <c r="F46" s="175"/>
      <c r="G46" s="175"/>
      <c r="H46" s="175"/>
      <c r="I46" s="175"/>
      <c r="J46" s="160"/>
      <c r="K46" s="160"/>
    </row>
    <row r="47" spans="1:11" ht="12.75">
      <c r="A47" s="176" t="s">
        <v>197</v>
      </c>
      <c r="B47" s="177" t="s">
        <v>217</v>
      </c>
      <c r="C47" s="177" t="s">
        <v>217</v>
      </c>
      <c r="D47" s="177"/>
      <c r="E47" s="177"/>
      <c r="F47" s="177"/>
      <c r="G47" s="177"/>
      <c r="H47" s="177"/>
      <c r="I47" s="177"/>
      <c r="J47" s="160"/>
      <c r="K47" s="160"/>
    </row>
    <row r="48" spans="1:11" ht="12.75">
      <c r="A48" s="159"/>
      <c r="B48" s="114"/>
      <c r="C48" s="114"/>
      <c r="D48" s="114"/>
      <c r="E48" s="114"/>
      <c r="F48" s="114"/>
      <c r="G48" s="114"/>
      <c r="H48" s="114"/>
      <c r="I48" s="114"/>
      <c r="J48" s="160"/>
      <c r="K48" s="160"/>
    </row>
    <row r="49" spans="1:11" ht="12.75">
      <c r="A49" s="158" t="s">
        <v>63</v>
      </c>
      <c r="B49" s="115">
        <f>SUM(B50:B57)</f>
        <v>181386595</v>
      </c>
      <c r="C49" s="115">
        <f>SUM(C50:C57)</f>
        <v>180540577.75</v>
      </c>
      <c r="D49" s="115">
        <f>SUM(D50:D57)</f>
        <v>180681477.75</v>
      </c>
      <c r="E49" s="115">
        <f>SUM(E50:E57)</f>
        <v>181385994.75</v>
      </c>
      <c r="F49" s="115"/>
      <c r="G49" s="115">
        <f>SUM(G50:G57)</f>
        <v>171200445.75</v>
      </c>
      <c r="H49" s="115">
        <f>SUM(H50:H57)</f>
        <v>184115716.19</v>
      </c>
      <c r="I49" s="115"/>
      <c r="J49" s="160"/>
      <c r="K49" s="160"/>
    </row>
    <row r="50" spans="1:11" ht="12.75">
      <c r="A50" s="159" t="s">
        <v>64</v>
      </c>
      <c r="B50" s="114">
        <v>18894750</v>
      </c>
      <c r="C50" s="114">
        <v>18892650</v>
      </c>
      <c r="D50" s="114">
        <v>19841750</v>
      </c>
      <c r="E50" s="114">
        <v>18329727</v>
      </c>
      <c r="F50" s="114"/>
      <c r="G50" s="114">
        <v>19045427</v>
      </c>
      <c r="H50" s="114">
        <v>19426383.59</v>
      </c>
      <c r="I50" s="114"/>
      <c r="J50" s="160"/>
      <c r="K50" s="160"/>
    </row>
    <row r="51" spans="1:11" ht="12.75">
      <c r="A51" s="159" t="s">
        <v>65</v>
      </c>
      <c r="B51" s="114">
        <v>45000000</v>
      </c>
      <c r="C51" s="114">
        <v>43136653</v>
      </c>
      <c r="D51" s="114">
        <v>44286653</v>
      </c>
      <c r="E51" s="114">
        <v>48917350</v>
      </c>
      <c r="F51" s="114"/>
      <c r="G51" s="114">
        <v>48371850</v>
      </c>
      <c r="H51" s="114">
        <v>51357541.98</v>
      </c>
      <c r="I51" s="114"/>
      <c r="J51" s="160"/>
      <c r="K51" s="160"/>
    </row>
    <row r="52" spans="1:11" ht="12.75">
      <c r="A52" s="159" t="s">
        <v>66</v>
      </c>
      <c r="B52" s="114">
        <v>30000000</v>
      </c>
      <c r="C52" s="114">
        <v>31710112</v>
      </c>
      <c r="D52" s="114">
        <v>31459196</v>
      </c>
      <c r="E52" s="114">
        <v>28025280</v>
      </c>
      <c r="F52" s="114"/>
      <c r="G52" s="114">
        <v>24271085</v>
      </c>
      <c r="H52" s="114">
        <v>30069232.94</v>
      </c>
      <c r="I52" s="114"/>
      <c r="J52" s="160"/>
      <c r="K52" s="160"/>
    </row>
    <row r="53" spans="1:11" ht="12.75">
      <c r="A53" s="159" t="s">
        <v>67</v>
      </c>
      <c r="B53" s="114">
        <v>76141845</v>
      </c>
      <c r="C53" s="114">
        <v>75589431.75</v>
      </c>
      <c r="D53" s="114">
        <v>73899685.75</v>
      </c>
      <c r="E53" s="114">
        <v>75417247.75</v>
      </c>
      <c r="F53" s="114"/>
      <c r="G53" s="114">
        <v>70234640.75</v>
      </c>
      <c r="H53" s="114">
        <v>73890169.4</v>
      </c>
      <c r="I53" s="114"/>
      <c r="J53" s="160"/>
      <c r="K53" s="160"/>
    </row>
    <row r="54" spans="1:11" ht="12.75">
      <c r="A54" s="159" t="s">
        <v>68</v>
      </c>
      <c r="B54" s="114" t="s">
        <v>217</v>
      </c>
      <c r="C54" s="114" t="s">
        <v>217</v>
      </c>
      <c r="D54" s="114"/>
      <c r="E54" s="114"/>
      <c r="F54" s="114"/>
      <c r="G54" s="114"/>
      <c r="H54" s="114"/>
      <c r="I54" s="114"/>
      <c r="J54" s="160"/>
      <c r="K54" s="160"/>
    </row>
    <row r="55" spans="1:11" ht="12.75">
      <c r="A55" s="159" t="s">
        <v>69</v>
      </c>
      <c r="B55" s="114">
        <v>11000000</v>
      </c>
      <c r="C55" s="114">
        <v>10861731</v>
      </c>
      <c r="D55" s="114">
        <v>10497524</v>
      </c>
      <c r="E55" s="114">
        <v>10009748</v>
      </c>
      <c r="F55" s="114"/>
      <c r="G55" s="114">
        <v>8578671</v>
      </c>
      <c r="H55" s="114">
        <v>8508481.89</v>
      </c>
      <c r="I55" s="114"/>
      <c r="J55" s="160"/>
      <c r="K55" s="160"/>
    </row>
    <row r="56" spans="1:11" ht="12.75">
      <c r="A56" s="159" t="s">
        <v>70</v>
      </c>
      <c r="B56" s="114">
        <v>350000</v>
      </c>
      <c r="C56" s="114">
        <v>350000</v>
      </c>
      <c r="D56" s="114">
        <v>397000</v>
      </c>
      <c r="E56" s="114">
        <v>386973</v>
      </c>
      <c r="F56" s="114"/>
      <c r="G56" s="114">
        <v>399103</v>
      </c>
      <c r="H56" s="114">
        <v>390813.39</v>
      </c>
      <c r="I56" s="114"/>
      <c r="J56" s="160"/>
      <c r="K56" s="160"/>
    </row>
    <row r="57" spans="1:11" ht="12.75">
      <c r="A57" s="164" t="s">
        <v>71</v>
      </c>
      <c r="B57" s="165" t="s">
        <v>217</v>
      </c>
      <c r="C57" s="165" t="s">
        <v>217</v>
      </c>
      <c r="D57" s="165">
        <v>299669</v>
      </c>
      <c r="E57" s="165">
        <v>299669</v>
      </c>
      <c r="F57" s="165"/>
      <c r="G57" s="165">
        <v>299669</v>
      </c>
      <c r="H57" s="165">
        <v>473093</v>
      </c>
      <c r="I57" s="165"/>
      <c r="J57" s="160"/>
      <c r="K57" s="160"/>
    </row>
    <row r="58" spans="1:11" ht="12.75">
      <c r="A58" s="159"/>
      <c r="B58" s="114"/>
      <c r="C58" s="114"/>
      <c r="D58" s="114"/>
      <c r="E58" s="114"/>
      <c r="F58" s="114"/>
      <c r="G58" s="114"/>
      <c r="H58" s="114"/>
      <c r="I58" s="114"/>
      <c r="J58" s="160"/>
      <c r="K58" s="160"/>
    </row>
    <row r="59" spans="1:11" ht="12.75">
      <c r="A59" s="158" t="s">
        <v>72</v>
      </c>
      <c r="B59" s="115">
        <f>SUM(B60:B68)</f>
        <v>1180165619</v>
      </c>
      <c r="C59" s="115">
        <f>SUM(C60:C68)</f>
        <v>1137234601.02</v>
      </c>
      <c r="D59" s="115">
        <f>SUM(D60:D68)</f>
        <v>1132050590.02</v>
      </c>
      <c r="E59" s="115">
        <f>SUM(E60:E68)</f>
        <v>1125063575.02</v>
      </c>
      <c r="F59" s="115"/>
      <c r="G59" s="115">
        <f>SUM(G60:G68)</f>
        <v>1324527662.83</v>
      </c>
      <c r="H59" s="115">
        <f>SUM(H60:H68)</f>
        <v>1292560735.87</v>
      </c>
      <c r="I59" s="115"/>
      <c r="J59" s="160"/>
      <c r="K59" s="160"/>
    </row>
    <row r="60" spans="1:11" ht="12.75">
      <c r="A60" s="159" t="s">
        <v>73</v>
      </c>
      <c r="B60" s="114">
        <v>125000000</v>
      </c>
      <c r="C60" s="114">
        <v>124994470</v>
      </c>
      <c r="D60" s="114">
        <v>121956026</v>
      </c>
      <c r="E60" s="114">
        <v>128076326</v>
      </c>
      <c r="F60" s="114"/>
      <c r="G60" s="114">
        <v>111684334</v>
      </c>
      <c r="H60" s="114">
        <v>135985593.9</v>
      </c>
      <c r="I60" s="114"/>
      <c r="J60" s="160"/>
      <c r="K60" s="160"/>
    </row>
    <row r="61" spans="1:11" ht="12.75">
      <c r="A61" s="159" t="s">
        <v>74</v>
      </c>
      <c r="B61" s="114">
        <v>25000000</v>
      </c>
      <c r="C61" s="114">
        <v>24925507</v>
      </c>
      <c r="D61" s="114">
        <v>24925507</v>
      </c>
      <c r="E61" s="114">
        <v>24925507</v>
      </c>
      <c r="F61" s="114"/>
      <c r="G61" s="114">
        <v>25123221</v>
      </c>
      <c r="H61" s="114">
        <v>25403523.52</v>
      </c>
      <c r="I61" s="114"/>
      <c r="J61" s="160"/>
      <c r="K61" s="160"/>
    </row>
    <row r="62" spans="1:11" ht="12.75">
      <c r="A62" s="159" t="s">
        <v>75</v>
      </c>
      <c r="B62" s="114">
        <v>3800000</v>
      </c>
      <c r="C62" s="114">
        <v>3800300</v>
      </c>
      <c r="D62" s="114">
        <v>3842795</v>
      </c>
      <c r="E62" s="114">
        <v>3844545</v>
      </c>
      <c r="F62" s="114"/>
      <c r="G62" s="114">
        <v>3326634</v>
      </c>
      <c r="H62" s="114">
        <v>3004118</v>
      </c>
      <c r="I62" s="114"/>
      <c r="J62" s="160"/>
      <c r="K62" s="160"/>
    </row>
    <row r="63" spans="1:11" ht="12.75">
      <c r="A63" s="159" t="s">
        <v>76</v>
      </c>
      <c r="B63" s="114">
        <v>144920750</v>
      </c>
      <c r="C63" s="114">
        <v>144922409</v>
      </c>
      <c r="D63" s="114">
        <v>144776472</v>
      </c>
      <c r="E63" s="114">
        <v>144968472</v>
      </c>
      <c r="F63" s="114"/>
      <c r="G63" s="114">
        <v>143409350</v>
      </c>
      <c r="H63" s="114">
        <v>143818848.76</v>
      </c>
      <c r="I63" s="114"/>
      <c r="J63" s="160"/>
      <c r="K63" s="160"/>
    </row>
    <row r="64" spans="1:11" ht="12.75">
      <c r="A64" s="159" t="s">
        <v>77</v>
      </c>
      <c r="B64" s="114">
        <v>36000</v>
      </c>
      <c r="C64" s="114">
        <v>37000</v>
      </c>
      <c r="D64" s="114">
        <v>37280</v>
      </c>
      <c r="E64" s="114">
        <v>37280</v>
      </c>
      <c r="F64" s="114"/>
      <c r="G64" s="114">
        <v>37280</v>
      </c>
      <c r="H64" s="114">
        <v>37280</v>
      </c>
      <c r="I64" s="114"/>
      <c r="J64" s="160"/>
      <c r="K64" s="160"/>
    </row>
    <row r="65" spans="1:11" ht="12.75">
      <c r="A65" s="159" t="s">
        <v>78</v>
      </c>
      <c r="B65" s="114">
        <v>600000</v>
      </c>
      <c r="C65" s="114">
        <v>575630</v>
      </c>
      <c r="D65" s="114">
        <v>1575630</v>
      </c>
      <c r="E65" s="114">
        <v>1575630</v>
      </c>
      <c r="F65" s="114"/>
      <c r="G65" s="114">
        <v>1555153</v>
      </c>
      <c r="H65" s="114">
        <v>1651652</v>
      </c>
      <c r="I65" s="114"/>
      <c r="J65" s="160"/>
      <c r="K65" s="160"/>
    </row>
    <row r="66" spans="1:11" ht="12.75">
      <c r="A66" s="159" t="s">
        <v>79</v>
      </c>
      <c r="B66" s="114">
        <v>3300000</v>
      </c>
      <c r="C66" s="114">
        <v>3302680</v>
      </c>
      <c r="D66" s="114">
        <v>3253415</v>
      </c>
      <c r="E66" s="114">
        <v>3264409</v>
      </c>
      <c r="F66" s="114"/>
      <c r="G66" s="114">
        <v>1639857</v>
      </c>
      <c r="H66" s="114">
        <v>1567199.06</v>
      </c>
      <c r="I66" s="114"/>
      <c r="J66" s="160"/>
      <c r="K66" s="160"/>
    </row>
    <row r="67" spans="1:11" ht="25.5">
      <c r="A67" s="161" t="s">
        <v>185</v>
      </c>
      <c r="B67" s="114">
        <v>561889654</v>
      </c>
      <c r="C67" s="114">
        <v>553947150</v>
      </c>
      <c r="D67" s="114">
        <v>556902568</v>
      </c>
      <c r="E67" s="114">
        <v>558548473</v>
      </c>
      <c r="F67" s="114"/>
      <c r="G67" s="114">
        <v>768671499.94</v>
      </c>
      <c r="H67" s="114">
        <v>742822277.8</v>
      </c>
      <c r="I67" s="114"/>
      <c r="J67" s="160"/>
      <c r="K67" s="160"/>
    </row>
    <row r="68" spans="1:11" ht="12.75">
      <c r="A68" s="164" t="s">
        <v>80</v>
      </c>
      <c r="B68" s="165">
        <v>315619215</v>
      </c>
      <c r="C68" s="165">
        <v>280729455.02</v>
      </c>
      <c r="D68" s="165">
        <v>274780897.02</v>
      </c>
      <c r="E68" s="165">
        <v>259822933.02</v>
      </c>
      <c r="F68" s="165"/>
      <c r="G68" s="165">
        <v>269080333.89</v>
      </c>
      <c r="H68" s="165">
        <v>238270242.83</v>
      </c>
      <c r="I68" s="165"/>
      <c r="J68" s="160"/>
      <c r="K68" s="160"/>
    </row>
    <row r="69" spans="1:11" ht="12.75">
      <c r="A69" s="178"/>
      <c r="B69" s="179"/>
      <c r="C69" s="179"/>
      <c r="D69" s="179"/>
      <c r="E69" s="179"/>
      <c r="F69" s="179"/>
      <c r="G69" s="179"/>
      <c r="H69" s="179"/>
      <c r="I69" s="179"/>
      <c r="J69" s="160"/>
      <c r="K69" s="160"/>
    </row>
    <row r="70" spans="1:11" ht="12.75">
      <c r="A70" s="158" t="s">
        <v>81</v>
      </c>
      <c r="B70" s="115">
        <f>SUM(B71:B78)</f>
        <v>189777536</v>
      </c>
      <c r="C70" s="115">
        <f>SUM(C71:C78)</f>
        <v>222518776</v>
      </c>
      <c r="D70" s="115">
        <f>SUM(D71:D78)</f>
        <v>220878267</v>
      </c>
      <c r="E70" s="115">
        <f>SUM(E71:E78)</f>
        <v>194040705</v>
      </c>
      <c r="F70" s="115"/>
      <c r="G70" s="115">
        <f>SUM(G71:G78)</f>
        <v>191247657.37</v>
      </c>
      <c r="H70" s="115">
        <f>SUM(H71:H78)</f>
        <v>188246427.88</v>
      </c>
      <c r="I70" s="115"/>
      <c r="J70" s="160"/>
      <c r="K70" s="160"/>
    </row>
    <row r="71" spans="1:11" ht="12.75">
      <c r="A71" s="159" t="s">
        <v>82</v>
      </c>
      <c r="B71" s="114">
        <v>179127536</v>
      </c>
      <c r="C71" s="114">
        <v>179010771</v>
      </c>
      <c r="D71" s="114">
        <v>177476013</v>
      </c>
      <c r="E71" s="114">
        <v>148741194</v>
      </c>
      <c r="F71" s="114"/>
      <c r="G71" s="114">
        <v>147346400.99</v>
      </c>
      <c r="H71" s="114">
        <v>142491029</v>
      </c>
      <c r="I71" s="114"/>
      <c r="J71" s="160"/>
      <c r="K71" s="160"/>
    </row>
    <row r="72" spans="1:11" ht="12.75">
      <c r="A72" s="159" t="s">
        <v>83</v>
      </c>
      <c r="B72" s="114">
        <v>500000</v>
      </c>
      <c r="C72" s="114">
        <v>33423743</v>
      </c>
      <c r="D72" s="114">
        <v>33993743</v>
      </c>
      <c r="E72" s="114">
        <v>33993743</v>
      </c>
      <c r="F72" s="114"/>
      <c r="G72" s="114">
        <v>34024243</v>
      </c>
      <c r="H72" s="114">
        <v>34421043</v>
      </c>
      <c r="I72" s="114"/>
      <c r="J72" s="160"/>
      <c r="K72" s="160"/>
    </row>
    <row r="73" spans="1:11" ht="12.75">
      <c r="A73" s="159" t="s">
        <v>84</v>
      </c>
      <c r="B73" s="114">
        <v>10000000</v>
      </c>
      <c r="C73" s="114">
        <v>9934262</v>
      </c>
      <c r="D73" s="114">
        <v>9093111</v>
      </c>
      <c r="E73" s="114">
        <v>10917111</v>
      </c>
      <c r="F73" s="114"/>
      <c r="G73" s="114">
        <v>9491161.38</v>
      </c>
      <c r="H73" s="114">
        <v>10950467.88</v>
      </c>
      <c r="I73" s="114"/>
      <c r="J73" s="160"/>
      <c r="K73" s="160"/>
    </row>
    <row r="74" spans="1:11" ht="12.75">
      <c r="A74" s="159" t="s">
        <v>85</v>
      </c>
      <c r="B74" s="114">
        <v>150000</v>
      </c>
      <c r="C74" s="114">
        <v>150000</v>
      </c>
      <c r="D74" s="114">
        <v>263500</v>
      </c>
      <c r="E74" s="114">
        <v>323808</v>
      </c>
      <c r="F74" s="114"/>
      <c r="G74" s="114">
        <v>330308</v>
      </c>
      <c r="H74" s="114">
        <v>330238</v>
      </c>
      <c r="I74" s="114"/>
      <c r="J74" s="160"/>
      <c r="K74" s="160"/>
    </row>
    <row r="75" spans="1:11" ht="12.75">
      <c r="A75" s="159" t="s">
        <v>86</v>
      </c>
      <c r="B75" s="114"/>
      <c r="C75" s="114"/>
      <c r="D75" s="114">
        <v>50000</v>
      </c>
      <c r="E75" s="114">
        <v>62949</v>
      </c>
      <c r="F75" s="114"/>
      <c r="G75" s="114">
        <v>53644</v>
      </c>
      <c r="H75" s="114">
        <v>51750</v>
      </c>
      <c r="I75" s="114"/>
      <c r="J75" s="160"/>
      <c r="K75" s="160"/>
    </row>
    <row r="76" spans="1:11" ht="12.75">
      <c r="A76" s="159" t="s">
        <v>87</v>
      </c>
      <c r="B76" s="114" t="s">
        <v>217</v>
      </c>
      <c r="C76" s="114" t="s">
        <v>217</v>
      </c>
      <c r="D76" s="114"/>
      <c r="E76" s="114"/>
      <c r="F76" s="114"/>
      <c r="G76" s="114"/>
      <c r="H76" s="114"/>
      <c r="I76" s="114"/>
      <c r="J76" s="160"/>
      <c r="K76" s="160"/>
    </row>
    <row r="77" spans="1:11" ht="12.75">
      <c r="A77" s="159" t="s">
        <v>88</v>
      </c>
      <c r="B77" s="114" t="s">
        <v>217</v>
      </c>
      <c r="C77" s="114" t="s">
        <v>217</v>
      </c>
      <c r="D77" s="114"/>
      <c r="E77" s="114"/>
      <c r="F77" s="114"/>
      <c r="G77" s="114"/>
      <c r="H77" s="114"/>
      <c r="I77" s="114"/>
      <c r="J77" s="160"/>
      <c r="K77" s="160"/>
    </row>
    <row r="78" spans="1:11" ht="12" customHeight="1">
      <c r="A78" s="164" t="s">
        <v>89</v>
      </c>
      <c r="B78" s="165">
        <v>0</v>
      </c>
      <c r="C78" s="165">
        <v>0</v>
      </c>
      <c r="D78" s="165">
        <v>1900</v>
      </c>
      <c r="E78" s="165">
        <v>1900</v>
      </c>
      <c r="F78" s="165"/>
      <c r="G78" s="165">
        <v>1900</v>
      </c>
      <c r="H78" s="165">
        <v>1900</v>
      </c>
      <c r="I78" s="165"/>
      <c r="J78" s="160"/>
      <c r="K78" s="160"/>
    </row>
    <row r="79" spans="1:11" ht="7.5" customHeight="1">
      <c r="A79" s="159"/>
      <c r="B79" s="114"/>
      <c r="C79" s="114"/>
      <c r="D79" s="114"/>
      <c r="E79" s="114"/>
      <c r="F79" s="114"/>
      <c r="G79" s="114"/>
      <c r="H79" s="114"/>
      <c r="I79" s="114"/>
      <c r="J79" s="160"/>
      <c r="K79" s="160"/>
    </row>
    <row r="80" spans="1:11" ht="21" customHeight="1">
      <c r="A80" s="158" t="s">
        <v>90</v>
      </c>
      <c r="B80" s="115">
        <f>SUM(B81:B83)</f>
        <v>0</v>
      </c>
      <c r="C80" s="115">
        <f>SUM(C81:C83)</f>
        <v>0</v>
      </c>
      <c r="D80" s="115">
        <f>SUM(D81:D83)</f>
        <v>0</v>
      </c>
      <c r="E80" s="115">
        <f>SUM(E81:E83)</f>
        <v>0</v>
      </c>
      <c r="F80" s="115"/>
      <c r="G80" s="115">
        <f>SUM(G81:G83)</f>
        <v>0</v>
      </c>
      <c r="H80" s="115">
        <f>SUM(H81:H83)</f>
        <v>50639</v>
      </c>
      <c r="I80" s="115"/>
      <c r="J80" s="160"/>
      <c r="K80" s="160"/>
    </row>
    <row r="81" spans="1:11" ht="12.75">
      <c r="A81" s="159" t="s">
        <v>91</v>
      </c>
      <c r="B81" s="114" t="s">
        <v>217</v>
      </c>
      <c r="C81" s="114" t="s">
        <v>217</v>
      </c>
      <c r="D81" s="114"/>
      <c r="E81" s="114"/>
      <c r="F81" s="114"/>
      <c r="G81" s="114"/>
      <c r="H81" s="114"/>
      <c r="I81" s="114"/>
      <c r="J81" s="160"/>
      <c r="K81" s="160"/>
    </row>
    <row r="82" spans="1:11" ht="12.75">
      <c r="A82" s="159" t="s">
        <v>214</v>
      </c>
      <c r="B82" s="114">
        <v>0</v>
      </c>
      <c r="C82" s="114">
        <v>0</v>
      </c>
      <c r="D82" s="114"/>
      <c r="E82" s="114"/>
      <c r="F82" s="114"/>
      <c r="G82" s="114"/>
      <c r="H82" s="114">
        <v>50639</v>
      </c>
      <c r="I82" s="114"/>
      <c r="J82" s="160"/>
      <c r="K82" s="160"/>
    </row>
    <row r="83" spans="1:11" ht="12.75">
      <c r="A83" s="164" t="s">
        <v>92</v>
      </c>
      <c r="B83" s="165" t="s">
        <v>217</v>
      </c>
      <c r="C83" s="165" t="s">
        <v>217</v>
      </c>
      <c r="D83" s="165"/>
      <c r="E83" s="165"/>
      <c r="F83" s="165"/>
      <c r="G83" s="165"/>
      <c r="H83" s="165"/>
      <c r="I83" s="165"/>
      <c r="J83" s="160"/>
      <c r="K83" s="160"/>
    </row>
    <row r="84" spans="1:11" ht="0.75" customHeight="1">
      <c r="A84" s="180"/>
      <c r="B84" s="181"/>
      <c r="C84" s="181"/>
      <c r="D84" s="181"/>
      <c r="E84" s="181"/>
      <c r="F84" s="181"/>
      <c r="G84" s="181"/>
      <c r="H84" s="181"/>
      <c r="I84" s="181"/>
      <c r="J84" s="160"/>
      <c r="K84" s="160"/>
    </row>
    <row r="85" spans="1:11" ht="21" customHeight="1">
      <c r="A85" s="158" t="s">
        <v>93</v>
      </c>
      <c r="B85" s="115">
        <f>SUM(B86:B92)</f>
        <v>19600000</v>
      </c>
      <c r="C85" s="115">
        <f>SUM(C86:C92)</f>
        <v>19774044.25</v>
      </c>
      <c r="D85" s="115">
        <f>SUM(D86:D92)</f>
        <v>22756370.25</v>
      </c>
      <c r="E85" s="115">
        <f>SUM(E86:E92)</f>
        <v>24226414.25</v>
      </c>
      <c r="F85" s="115"/>
      <c r="G85" s="115">
        <f>SUM(G86:G92)</f>
        <v>20155076.75</v>
      </c>
      <c r="H85" s="115">
        <f>SUM(H86:H92)</f>
        <v>20247203.06</v>
      </c>
      <c r="I85" s="115"/>
      <c r="J85" s="160"/>
      <c r="K85" s="160"/>
    </row>
    <row r="86" spans="1:11" ht="12.75">
      <c r="A86" s="159" t="s">
        <v>94</v>
      </c>
      <c r="B86" s="114">
        <v>0</v>
      </c>
      <c r="C86" s="114">
        <v>33027.25</v>
      </c>
      <c r="D86" s="114">
        <v>77935.25</v>
      </c>
      <c r="E86" s="114">
        <v>80635.25</v>
      </c>
      <c r="F86" s="114"/>
      <c r="G86" s="114">
        <v>80835.25</v>
      </c>
      <c r="H86" s="114">
        <v>74640.36</v>
      </c>
      <c r="I86" s="114"/>
      <c r="J86" s="160"/>
      <c r="K86" s="160"/>
    </row>
    <row r="87" spans="1:11" ht="12.75">
      <c r="A87" s="159" t="s">
        <v>95</v>
      </c>
      <c r="B87" s="114">
        <v>12500000</v>
      </c>
      <c r="C87" s="114">
        <v>12641017</v>
      </c>
      <c r="D87" s="114">
        <v>15515435</v>
      </c>
      <c r="E87" s="114">
        <v>16982779</v>
      </c>
      <c r="F87" s="114"/>
      <c r="G87" s="114">
        <v>15747091.5</v>
      </c>
      <c r="H87" s="114">
        <v>15845412.7</v>
      </c>
      <c r="I87" s="114"/>
      <c r="J87" s="160"/>
      <c r="K87" s="160"/>
    </row>
    <row r="88" spans="1:11" s="184" customFormat="1" ht="12.75">
      <c r="A88" s="182" t="s">
        <v>96</v>
      </c>
      <c r="B88" s="183"/>
      <c r="C88" s="183"/>
      <c r="D88" s="183">
        <v>63000</v>
      </c>
      <c r="E88" s="183">
        <v>63000</v>
      </c>
      <c r="F88" s="183"/>
      <c r="G88" s="183">
        <v>51000</v>
      </c>
      <c r="H88" s="183">
        <v>51000</v>
      </c>
      <c r="I88" s="183"/>
      <c r="J88" s="160"/>
      <c r="K88" s="160"/>
    </row>
    <row r="89" spans="1:11" s="184" customFormat="1" ht="12.75">
      <c r="A89" s="182" t="s">
        <v>204</v>
      </c>
      <c r="B89" s="183">
        <v>7100000</v>
      </c>
      <c r="C89" s="183">
        <v>7100000</v>
      </c>
      <c r="D89" s="183">
        <v>7100000</v>
      </c>
      <c r="E89" s="183">
        <v>7100000</v>
      </c>
      <c r="F89" s="183"/>
      <c r="G89" s="183">
        <v>4276150</v>
      </c>
      <c r="H89" s="183">
        <v>4276150</v>
      </c>
      <c r="I89" s="183"/>
      <c r="J89" s="160"/>
      <c r="K89" s="160"/>
    </row>
    <row r="90" spans="1:11" s="184" customFormat="1" ht="12.75">
      <c r="A90" s="182" t="s">
        <v>97</v>
      </c>
      <c r="B90" s="183" t="s">
        <v>217</v>
      </c>
      <c r="C90" s="183" t="s">
        <v>217</v>
      </c>
      <c r="D90" s="183"/>
      <c r="E90" s="183"/>
      <c r="F90" s="183"/>
      <c r="G90" s="183"/>
      <c r="H90" s="183"/>
      <c r="I90" s="183"/>
      <c r="J90" s="160"/>
      <c r="K90" s="160"/>
    </row>
    <row r="91" spans="1:11" s="184" customFormat="1" ht="12.75">
      <c r="A91" s="185" t="s">
        <v>165</v>
      </c>
      <c r="B91" s="186" t="s">
        <v>217</v>
      </c>
      <c r="C91" s="186" t="s">
        <v>217</v>
      </c>
      <c r="D91" s="186"/>
      <c r="E91" s="186"/>
      <c r="F91" s="186"/>
      <c r="G91" s="186"/>
      <c r="H91" s="186"/>
      <c r="I91" s="186"/>
      <c r="J91" s="160"/>
      <c r="K91" s="160"/>
    </row>
    <row r="92" spans="1:11" ht="13.5" thickBot="1">
      <c r="A92" s="187" t="s">
        <v>205</v>
      </c>
      <c r="B92" s="188">
        <v>0</v>
      </c>
      <c r="C92" s="188">
        <v>0</v>
      </c>
      <c r="D92" s="188"/>
      <c r="E92" s="188"/>
      <c r="F92" s="188"/>
      <c r="G92" s="188"/>
      <c r="H92" s="188"/>
      <c r="I92" s="188"/>
      <c r="J92" s="160"/>
      <c r="K92" s="160"/>
    </row>
    <row r="93" spans="1:11" ht="12.75">
      <c r="A93" s="178"/>
      <c r="B93" s="179"/>
      <c r="C93" s="179"/>
      <c r="D93" s="179"/>
      <c r="E93" s="179"/>
      <c r="F93" s="179"/>
      <c r="G93" s="179"/>
      <c r="H93" s="179"/>
      <c r="I93" s="179"/>
      <c r="J93" s="160"/>
      <c r="K93" s="160"/>
    </row>
    <row r="94" spans="1:11" ht="12.75">
      <c r="A94" s="158" t="s">
        <v>98</v>
      </c>
      <c r="B94" s="115">
        <f aca="true" t="shared" si="5" ref="B94:G94">SUM(B96,B99,B101,B107)</f>
        <v>150822319</v>
      </c>
      <c r="C94" s="115">
        <f t="shared" si="5"/>
        <v>151944313.98</v>
      </c>
      <c r="D94" s="115">
        <f t="shared" si="5"/>
        <v>152466559.98</v>
      </c>
      <c r="E94" s="115">
        <f t="shared" si="5"/>
        <v>152550987.98</v>
      </c>
      <c r="F94" s="115">
        <f t="shared" si="5"/>
        <v>1707916</v>
      </c>
      <c r="G94" s="115">
        <f t="shared" si="5"/>
        <v>152500358.98</v>
      </c>
      <c r="H94" s="115">
        <f>H96+H99+H101+H107</f>
        <v>155146501.77</v>
      </c>
      <c r="I94" s="115">
        <f>SUM(I96,I99,I101,I107)</f>
        <v>3453310</v>
      </c>
      <c r="J94" s="160"/>
      <c r="K94" s="160"/>
    </row>
    <row r="95" spans="1:11" ht="12.75">
      <c r="A95" s="159"/>
      <c r="B95" s="114"/>
      <c r="C95" s="114"/>
      <c r="D95" s="114"/>
      <c r="E95" s="114"/>
      <c r="F95" s="114"/>
      <c r="G95" s="114"/>
      <c r="H95" s="114"/>
      <c r="I95" s="114"/>
      <c r="J95" s="160"/>
      <c r="K95" s="160"/>
    </row>
    <row r="96" spans="1:11" ht="12.75">
      <c r="A96" s="158" t="s">
        <v>170</v>
      </c>
      <c r="B96" s="114">
        <f>SUM(B97)</f>
        <v>0</v>
      </c>
      <c r="C96" s="114">
        <f>SUM(C97)</f>
        <v>0</v>
      </c>
      <c r="D96" s="114">
        <f>SUM(D97)</f>
        <v>0</v>
      </c>
      <c r="E96" s="114">
        <f>SUM(E97)</f>
        <v>0</v>
      </c>
      <c r="F96" s="114"/>
      <c r="G96" s="114">
        <f>SUM(G97)</f>
        <v>0</v>
      </c>
      <c r="H96" s="114"/>
      <c r="I96" s="114"/>
      <c r="J96" s="160"/>
      <c r="K96" s="160"/>
    </row>
    <row r="97" spans="1:11" ht="12.75">
      <c r="A97" s="159" t="s">
        <v>171</v>
      </c>
      <c r="B97" s="114" t="s">
        <v>217</v>
      </c>
      <c r="C97" s="114" t="s">
        <v>217</v>
      </c>
      <c r="D97" s="114"/>
      <c r="E97" s="114"/>
      <c r="F97" s="114"/>
      <c r="G97" s="114"/>
      <c r="H97" s="114"/>
      <c r="I97" s="114"/>
      <c r="J97" s="160"/>
      <c r="K97" s="160"/>
    </row>
    <row r="98" spans="1:11" ht="12.75">
      <c r="A98" s="159"/>
      <c r="B98" s="114"/>
      <c r="C98" s="114"/>
      <c r="D98" s="114"/>
      <c r="E98" s="114"/>
      <c r="F98" s="114"/>
      <c r="G98" s="114"/>
      <c r="H98" s="114"/>
      <c r="I98" s="114"/>
      <c r="J98" s="160"/>
      <c r="K98" s="160"/>
    </row>
    <row r="99" spans="1:11" ht="12.75">
      <c r="A99" s="158" t="s">
        <v>150</v>
      </c>
      <c r="B99" s="114">
        <f>SUM(B100)</f>
        <v>0</v>
      </c>
      <c r="C99" s="114">
        <f>SUM(C100)</f>
        <v>0</v>
      </c>
      <c r="D99" s="114">
        <f>SUM(D100)</f>
        <v>0</v>
      </c>
      <c r="E99" s="114">
        <f>SUM(E100)</f>
        <v>0</v>
      </c>
      <c r="F99" s="114"/>
      <c r="G99" s="114">
        <f>SUM(G100)</f>
        <v>0</v>
      </c>
      <c r="H99" s="114">
        <f>H100</f>
        <v>0</v>
      </c>
      <c r="I99" s="114"/>
      <c r="J99" s="160"/>
      <c r="K99" s="160"/>
    </row>
    <row r="100" spans="1:11" ht="12.75">
      <c r="A100" s="159" t="s">
        <v>151</v>
      </c>
      <c r="B100" s="114" t="s">
        <v>217</v>
      </c>
      <c r="C100" s="114" t="s">
        <v>217</v>
      </c>
      <c r="D100" s="114"/>
      <c r="E100" s="114"/>
      <c r="F100" s="114"/>
      <c r="G100" s="114"/>
      <c r="H100" s="114"/>
      <c r="I100" s="114"/>
      <c r="J100" s="160"/>
      <c r="K100" s="160"/>
    </row>
    <row r="101" spans="1:11" ht="12.75">
      <c r="A101" s="158" t="s">
        <v>99</v>
      </c>
      <c r="B101" s="115">
        <f aca="true" t="shared" si="6" ref="B101:H101">SUM(B102:B105)</f>
        <v>150294319</v>
      </c>
      <c r="C101" s="115">
        <f t="shared" si="6"/>
        <v>150294319</v>
      </c>
      <c r="D101" s="115">
        <f t="shared" si="6"/>
        <v>150294319</v>
      </c>
      <c r="E101" s="115">
        <f t="shared" si="6"/>
        <v>150294319</v>
      </c>
      <c r="F101" s="115">
        <f t="shared" si="6"/>
        <v>1707916</v>
      </c>
      <c r="G101" s="115">
        <f t="shared" si="6"/>
        <v>150244935</v>
      </c>
      <c r="H101" s="115">
        <f t="shared" si="6"/>
        <v>153433418</v>
      </c>
      <c r="I101" s="115">
        <f>SUM(I102:I105)</f>
        <v>3453310</v>
      </c>
      <c r="J101" s="160"/>
      <c r="K101" s="160"/>
    </row>
    <row r="102" spans="1:11" ht="12.75">
      <c r="A102" s="159" t="s">
        <v>100</v>
      </c>
      <c r="B102" s="114">
        <v>150294319</v>
      </c>
      <c r="C102" s="114">
        <v>150294319</v>
      </c>
      <c r="D102" s="114">
        <v>150294319</v>
      </c>
      <c r="E102" s="114">
        <v>150294319</v>
      </c>
      <c r="F102" s="114">
        <v>1707916</v>
      </c>
      <c r="G102" s="114">
        <v>150244935</v>
      </c>
      <c r="H102" s="114">
        <v>153433418</v>
      </c>
      <c r="I102" s="114">
        <v>3453310</v>
      </c>
      <c r="J102" s="160"/>
      <c r="K102" s="160"/>
    </row>
    <row r="103" spans="1:11" ht="12.75">
      <c r="A103" s="159" t="s">
        <v>101</v>
      </c>
      <c r="B103" s="114" t="s">
        <v>217</v>
      </c>
      <c r="C103" s="114" t="s">
        <v>217</v>
      </c>
      <c r="D103" s="114"/>
      <c r="E103" s="114"/>
      <c r="F103" s="114"/>
      <c r="G103" s="114"/>
      <c r="H103" s="114"/>
      <c r="I103" s="114"/>
      <c r="J103" s="160"/>
      <c r="K103" s="160"/>
    </row>
    <row r="104" spans="1:11" ht="12.75">
      <c r="A104" s="159" t="s">
        <v>102</v>
      </c>
      <c r="B104" s="179"/>
      <c r="C104" s="179"/>
      <c r="D104" s="179"/>
      <c r="E104" s="179"/>
      <c r="F104" s="179"/>
      <c r="G104" s="179"/>
      <c r="H104" s="179"/>
      <c r="I104" s="179"/>
      <c r="J104" s="160"/>
      <c r="K104" s="160"/>
    </row>
    <row r="105" spans="1:11" ht="12.75">
      <c r="A105" s="165" t="s">
        <v>227</v>
      </c>
      <c r="B105" s="165">
        <v>0</v>
      </c>
      <c r="C105" s="165">
        <v>0</v>
      </c>
      <c r="D105" s="165">
        <v>0</v>
      </c>
      <c r="E105" s="165">
        <v>0</v>
      </c>
      <c r="F105" s="165"/>
      <c r="G105" s="165">
        <v>0</v>
      </c>
      <c r="H105" s="165">
        <v>0</v>
      </c>
      <c r="I105" s="165"/>
      <c r="J105" s="160"/>
      <c r="K105" s="160"/>
    </row>
    <row r="106" spans="1:11" ht="6" customHeight="1">
      <c r="A106" s="180"/>
      <c r="B106" s="181"/>
      <c r="C106" s="181"/>
      <c r="D106" s="181"/>
      <c r="E106" s="181"/>
      <c r="F106" s="181"/>
      <c r="G106" s="181"/>
      <c r="H106" s="181"/>
      <c r="I106" s="181"/>
      <c r="J106" s="160"/>
      <c r="K106" s="160"/>
    </row>
    <row r="107" spans="1:11" ht="12.75">
      <c r="A107" s="158" t="s">
        <v>103</v>
      </c>
      <c r="B107" s="115">
        <f>SUM(B108:B112)</f>
        <v>528000</v>
      </c>
      <c r="C107" s="115">
        <f>SUM(C108:C112)</f>
        <v>1649994.98</v>
      </c>
      <c r="D107" s="115">
        <f>SUM(D108:D112)</f>
        <v>2172240.98</v>
      </c>
      <c r="E107" s="115">
        <f>SUM(E108:E112)</f>
        <v>2256668.98</v>
      </c>
      <c r="F107" s="115"/>
      <c r="G107" s="115">
        <f>SUM(G108:G112)</f>
        <v>2255423.98</v>
      </c>
      <c r="H107" s="115">
        <f>SUM(H108:H112)</f>
        <v>1713083.77</v>
      </c>
      <c r="I107" s="115"/>
      <c r="J107" s="160"/>
      <c r="K107" s="160"/>
    </row>
    <row r="108" spans="1:11" ht="12.75">
      <c r="A108" s="159" t="s">
        <v>104</v>
      </c>
      <c r="B108" s="114" t="s">
        <v>217</v>
      </c>
      <c r="C108" s="114" t="s">
        <v>217</v>
      </c>
      <c r="D108" s="114"/>
      <c r="E108" s="114"/>
      <c r="F108" s="114"/>
      <c r="G108" s="114"/>
      <c r="H108" s="114"/>
      <c r="I108" s="114"/>
      <c r="J108" s="160"/>
      <c r="K108" s="160"/>
    </row>
    <row r="109" spans="1:11" ht="12.75">
      <c r="A109" s="159" t="s">
        <v>105</v>
      </c>
      <c r="B109" s="114">
        <v>507000</v>
      </c>
      <c r="C109" s="114">
        <v>1615947.98</v>
      </c>
      <c r="D109" s="114">
        <v>2114947.98</v>
      </c>
      <c r="E109" s="114">
        <v>2113447.98</v>
      </c>
      <c r="F109" s="114"/>
      <c r="G109" s="114">
        <v>2111502.98</v>
      </c>
      <c r="H109" s="114">
        <v>1567795.04</v>
      </c>
      <c r="I109" s="114"/>
      <c r="J109" s="160"/>
      <c r="K109" s="160"/>
    </row>
    <row r="110" spans="1:11" ht="12.75">
      <c r="A110" s="159" t="s">
        <v>106</v>
      </c>
      <c r="B110" s="114">
        <v>0</v>
      </c>
      <c r="C110" s="114">
        <v>1475</v>
      </c>
      <c r="D110" s="114">
        <v>15121</v>
      </c>
      <c r="E110" s="114">
        <v>21049</v>
      </c>
      <c r="F110" s="114"/>
      <c r="G110" s="114">
        <v>21049</v>
      </c>
      <c r="H110" s="114">
        <v>22488.73</v>
      </c>
      <c r="I110" s="114"/>
      <c r="J110" s="160"/>
      <c r="K110" s="160"/>
    </row>
    <row r="111" spans="1:11" ht="12.75">
      <c r="A111" s="159" t="s">
        <v>107</v>
      </c>
      <c r="B111" s="114">
        <v>21000</v>
      </c>
      <c r="C111" s="114">
        <v>32572</v>
      </c>
      <c r="D111" s="114">
        <v>42172</v>
      </c>
      <c r="E111" s="114">
        <v>122172</v>
      </c>
      <c r="F111" s="114"/>
      <c r="G111" s="114">
        <v>122872</v>
      </c>
      <c r="H111" s="114">
        <v>122800</v>
      </c>
      <c r="I111" s="114"/>
      <c r="J111" s="160"/>
      <c r="K111" s="160"/>
    </row>
    <row r="112" spans="1:11" ht="13.5" thickBot="1">
      <c r="A112" s="187" t="s">
        <v>108</v>
      </c>
      <c r="B112" s="188" t="s">
        <v>217</v>
      </c>
      <c r="C112" s="188" t="s">
        <v>217</v>
      </c>
      <c r="D112" s="188"/>
      <c r="E112" s="188"/>
      <c r="F112" s="188"/>
      <c r="G112" s="188"/>
      <c r="H112" s="188"/>
      <c r="I112" s="188"/>
      <c r="J112" s="160"/>
      <c r="K112" s="160"/>
    </row>
    <row r="113" spans="1:11" ht="12.75">
      <c r="A113" s="178"/>
      <c r="B113" s="179"/>
      <c r="C113" s="179"/>
      <c r="D113" s="179"/>
      <c r="E113" s="179"/>
      <c r="F113" s="179"/>
      <c r="G113" s="179"/>
      <c r="H113" s="179"/>
      <c r="I113" s="179"/>
      <c r="J113" s="160"/>
      <c r="K113" s="160"/>
    </row>
    <row r="114" spans="1:11" ht="12.75">
      <c r="A114" s="158" t="s">
        <v>109</v>
      </c>
      <c r="B114" s="115">
        <f>B116+B119+B124</f>
        <v>100000000</v>
      </c>
      <c r="C114" s="115">
        <f>C116+C119+C124</f>
        <v>100000000</v>
      </c>
      <c r="D114" s="115">
        <f>D116+D119+D124</f>
        <v>100000000</v>
      </c>
      <c r="E114" s="115">
        <f>E116+E119+E124</f>
        <v>100000000</v>
      </c>
      <c r="F114" s="115"/>
      <c r="G114" s="115">
        <f>G116+G119+G124</f>
        <v>115587935</v>
      </c>
      <c r="H114" s="115">
        <f>H116+H119+H124</f>
        <v>141587935</v>
      </c>
      <c r="I114" s="115"/>
      <c r="J114" s="160"/>
      <c r="K114" s="160"/>
    </row>
    <row r="115" spans="1:11" ht="12.75">
      <c r="A115" s="159"/>
      <c r="B115" s="114"/>
      <c r="C115" s="114"/>
      <c r="D115" s="114"/>
      <c r="E115" s="114"/>
      <c r="F115" s="114"/>
      <c r="G115" s="114"/>
      <c r="H115" s="114"/>
      <c r="I115" s="114"/>
      <c r="J115" s="160"/>
      <c r="K115" s="160"/>
    </row>
    <row r="116" spans="1:11" ht="12.75">
      <c r="A116" s="158" t="s">
        <v>110</v>
      </c>
      <c r="B116" s="115"/>
      <c r="C116" s="115"/>
      <c r="D116" s="115"/>
      <c r="E116" s="115"/>
      <c r="F116" s="115"/>
      <c r="G116" s="115"/>
      <c r="H116" s="115"/>
      <c r="I116" s="115"/>
      <c r="J116" s="160"/>
      <c r="K116" s="160"/>
    </row>
    <row r="117" spans="1:11" ht="12.75">
      <c r="A117" s="164" t="s">
        <v>111</v>
      </c>
      <c r="B117" s="165" t="s">
        <v>217</v>
      </c>
      <c r="C117" s="165" t="s">
        <v>217</v>
      </c>
      <c r="D117" s="165"/>
      <c r="E117" s="165"/>
      <c r="F117" s="165"/>
      <c r="G117" s="165"/>
      <c r="H117" s="165"/>
      <c r="I117" s="165"/>
      <c r="J117" s="160"/>
      <c r="K117" s="160"/>
    </row>
    <row r="118" spans="1:11" ht="2.25" customHeight="1">
      <c r="A118" s="180"/>
      <c r="B118" s="181"/>
      <c r="C118" s="181"/>
      <c r="D118" s="181"/>
      <c r="E118" s="181"/>
      <c r="F118" s="181"/>
      <c r="G118" s="181"/>
      <c r="H118" s="181"/>
      <c r="I118" s="181"/>
      <c r="J118" s="160"/>
      <c r="K118" s="160"/>
    </row>
    <row r="119" spans="1:11" ht="12.75">
      <c r="A119" s="158" t="s">
        <v>112</v>
      </c>
      <c r="B119" s="115">
        <f>SUM(B120:B122)</f>
        <v>100000000</v>
      </c>
      <c r="C119" s="115">
        <f>SUM(C120:C122)</f>
        <v>100000000</v>
      </c>
      <c r="D119" s="115">
        <f>SUM(D120:D122)</f>
        <v>100000000</v>
      </c>
      <c r="E119" s="115">
        <f>SUM(E120:E122)</f>
        <v>100000000</v>
      </c>
      <c r="F119" s="115"/>
      <c r="G119" s="115">
        <f>SUM(G120:G122)</f>
        <v>115587935</v>
      </c>
      <c r="H119" s="115">
        <f>SUM(H120:H122)</f>
        <v>141587935</v>
      </c>
      <c r="I119" s="115"/>
      <c r="J119" s="160"/>
      <c r="K119" s="160"/>
    </row>
    <row r="120" spans="1:11" ht="12.75">
      <c r="A120" s="159" t="s">
        <v>113</v>
      </c>
      <c r="B120" s="114" t="s">
        <v>217</v>
      </c>
      <c r="C120" s="114" t="s">
        <v>217</v>
      </c>
      <c r="D120" s="114"/>
      <c r="E120" s="114"/>
      <c r="F120" s="114"/>
      <c r="G120" s="114"/>
      <c r="H120" s="114"/>
      <c r="I120" s="114"/>
      <c r="J120" s="160"/>
      <c r="K120" s="160"/>
    </row>
    <row r="121" spans="1:11" ht="12.75">
      <c r="A121" s="159" t="s">
        <v>172</v>
      </c>
      <c r="B121" s="114">
        <v>100000000</v>
      </c>
      <c r="C121" s="114">
        <v>100000000</v>
      </c>
      <c r="D121" s="114">
        <v>100000000</v>
      </c>
      <c r="E121" s="114">
        <v>100000000</v>
      </c>
      <c r="F121" s="114"/>
      <c r="G121" s="114">
        <v>115587935</v>
      </c>
      <c r="H121" s="114">
        <v>141587935</v>
      </c>
      <c r="I121" s="114"/>
      <c r="J121" s="160"/>
      <c r="K121" s="160"/>
    </row>
    <row r="122" spans="1:11" ht="12.75">
      <c r="A122" s="164" t="s">
        <v>114</v>
      </c>
      <c r="B122" s="165" t="s">
        <v>217</v>
      </c>
      <c r="C122" s="165" t="s">
        <v>217</v>
      </c>
      <c r="D122" s="165"/>
      <c r="E122" s="165"/>
      <c r="F122" s="165"/>
      <c r="G122" s="165"/>
      <c r="H122" s="165"/>
      <c r="I122" s="165"/>
      <c r="J122" s="160"/>
      <c r="K122" s="160"/>
    </row>
    <row r="123" spans="1:11" ht="3" customHeight="1">
      <c r="A123" s="178"/>
      <c r="B123" s="179"/>
      <c r="C123" s="179"/>
      <c r="D123" s="179"/>
      <c r="E123" s="179"/>
      <c r="F123" s="179"/>
      <c r="G123" s="179"/>
      <c r="H123" s="179"/>
      <c r="I123" s="179"/>
      <c r="J123" s="160"/>
      <c r="K123" s="160"/>
    </row>
    <row r="124" spans="1:11" ht="12.75">
      <c r="A124" s="189" t="s">
        <v>115</v>
      </c>
      <c r="B124" s="190">
        <f>B125</f>
        <v>0</v>
      </c>
      <c r="C124" s="190">
        <f>C125</f>
        <v>0</v>
      </c>
      <c r="D124" s="190">
        <f>D125</f>
        <v>0</v>
      </c>
      <c r="E124" s="190">
        <f>E125</f>
        <v>0</v>
      </c>
      <c r="F124" s="190"/>
      <c r="G124" s="190">
        <f>G125</f>
        <v>0</v>
      </c>
      <c r="H124" s="190">
        <f>H125</f>
        <v>0</v>
      </c>
      <c r="I124" s="190"/>
      <c r="J124" s="160"/>
      <c r="K124" s="160"/>
    </row>
    <row r="125" spans="1:11" ht="13.5" thickBot="1">
      <c r="A125" s="191" t="s">
        <v>116</v>
      </c>
      <c r="B125" s="192">
        <v>0</v>
      </c>
      <c r="C125" s="192">
        <v>0</v>
      </c>
      <c r="D125" s="192"/>
      <c r="E125" s="192"/>
      <c r="F125" s="192"/>
      <c r="G125" s="192"/>
      <c r="H125" s="192"/>
      <c r="I125" s="192"/>
      <c r="J125" s="160"/>
      <c r="K125" s="160"/>
    </row>
    <row r="126" spans="1:11" ht="12.75">
      <c r="A126" s="178"/>
      <c r="B126" s="179"/>
      <c r="C126" s="179"/>
      <c r="D126" s="179"/>
      <c r="E126" s="179"/>
      <c r="F126" s="179"/>
      <c r="G126" s="179"/>
      <c r="H126" s="179"/>
      <c r="I126" s="179"/>
      <c r="J126" s="160"/>
      <c r="K126" s="160"/>
    </row>
    <row r="127" spans="1:11" ht="12.75">
      <c r="A127" s="189" t="s">
        <v>117</v>
      </c>
      <c r="B127" s="115">
        <f>B128</f>
        <v>1080000</v>
      </c>
      <c r="C127" s="115">
        <f>C128</f>
        <v>1080000</v>
      </c>
      <c r="D127" s="115">
        <f>D128</f>
        <v>1037500</v>
      </c>
      <c r="E127" s="115">
        <f>E128</f>
        <v>1031500</v>
      </c>
      <c r="F127" s="115"/>
      <c r="G127" s="115">
        <f>G128</f>
        <v>989999.62</v>
      </c>
      <c r="H127" s="115">
        <f>H128</f>
        <v>989999.62</v>
      </c>
      <c r="I127" s="115"/>
      <c r="J127" s="160"/>
      <c r="K127" s="160"/>
    </row>
    <row r="128" spans="1:11" ht="12.75">
      <c r="A128" s="193" t="s">
        <v>203</v>
      </c>
      <c r="B128" s="194">
        <f>SUM(B129:B132)</f>
        <v>1080000</v>
      </c>
      <c r="C128" s="194">
        <f>SUM(C129:C132)</f>
        <v>1080000</v>
      </c>
      <c r="D128" s="194">
        <f>SUM(D129:D132)</f>
        <v>1037500</v>
      </c>
      <c r="E128" s="194">
        <f>SUM(E129:E132)</f>
        <v>1031500</v>
      </c>
      <c r="F128" s="194"/>
      <c r="G128" s="194">
        <f>SUM(G129:G132)</f>
        <v>989999.62</v>
      </c>
      <c r="H128" s="194">
        <f>H129+H130+H131</f>
        <v>989999.62</v>
      </c>
      <c r="I128" s="194"/>
      <c r="J128" s="160"/>
      <c r="K128" s="160"/>
    </row>
    <row r="129" spans="1:11" ht="12.75">
      <c r="A129" s="195" t="s">
        <v>202</v>
      </c>
      <c r="B129" s="194">
        <v>1080000</v>
      </c>
      <c r="C129" s="194">
        <v>1080000</v>
      </c>
      <c r="D129" s="194">
        <v>1037500</v>
      </c>
      <c r="E129" s="194">
        <v>1031500</v>
      </c>
      <c r="F129" s="194"/>
      <c r="G129" s="194">
        <v>989999.62</v>
      </c>
      <c r="H129" s="194">
        <v>989999.62</v>
      </c>
      <c r="I129" s="194"/>
      <c r="J129" s="160"/>
      <c r="K129" s="160"/>
    </row>
    <row r="130" spans="1:11" ht="12.75">
      <c r="A130" s="196" t="s">
        <v>201</v>
      </c>
      <c r="B130" s="197" t="s">
        <v>217</v>
      </c>
      <c r="C130" s="197" t="s">
        <v>217</v>
      </c>
      <c r="D130" s="197"/>
      <c r="E130" s="197"/>
      <c r="F130" s="197"/>
      <c r="G130" s="197"/>
      <c r="H130" s="197"/>
      <c r="I130" s="197"/>
      <c r="J130" s="160"/>
      <c r="K130" s="160"/>
    </row>
    <row r="131" spans="1:11" ht="12.75">
      <c r="A131" s="198" t="s">
        <v>200</v>
      </c>
      <c r="B131" s="197"/>
      <c r="C131" s="197"/>
      <c r="D131" s="197"/>
      <c r="E131" s="197"/>
      <c r="F131" s="197"/>
      <c r="G131" s="197"/>
      <c r="H131" s="197"/>
      <c r="I131" s="197"/>
      <c r="J131" s="160"/>
      <c r="K131" s="160"/>
    </row>
    <row r="132" spans="1:11" ht="13.5" thickBot="1">
      <c r="A132" s="191" t="s">
        <v>199</v>
      </c>
      <c r="B132" s="192" t="s">
        <v>217</v>
      </c>
      <c r="C132" s="192" t="s">
        <v>217</v>
      </c>
      <c r="D132" s="192"/>
      <c r="E132" s="192"/>
      <c r="F132" s="192"/>
      <c r="G132" s="192"/>
      <c r="H132" s="192"/>
      <c r="I132" s="192"/>
      <c r="J132" s="160"/>
      <c r="K132" s="160"/>
    </row>
    <row r="133" spans="1:11" ht="12.75">
      <c r="A133" s="178"/>
      <c r="B133" s="179"/>
      <c r="C133" s="179"/>
      <c r="D133" s="179"/>
      <c r="E133" s="179"/>
      <c r="F133" s="179"/>
      <c r="G133" s="179"/>
      <c r="H133" s="179"/>
      <c r="I133" s="179"/>
      <c r="J133" s="160"/>
      <c r="K133" s="160"/>
    </row>
    <row r="134" spans="1:11" ht="12.75">
      <c r="A134" s="189" t="s">
        <v>118</v>
      </c>
      <c r="B134" s="115">
        <f>B136</f>
        <v>3000000</v>
      </c>
      <c r="C134" s="115">
        <f>C136</f>
        <v>3377820</v>
      </c>
      <c r="D134" s="115">
        <f>D136</f>
        <v>3392445</v>
      </c>
      <c r="E134" s="115">
        <f>E136</f>
        <v>2788377</v>
      </c>
      <c r="F134" s="115"/>
      <c r="G134" s="115">
        <f>G136</f>
        <v>3338853</v>
      </c>
      <c r="H134" s="115">
        <f>H136</f>
        <v>2966024.68</v>
      </c>
      <c r="I134" s="115"/>
      <c r="J134" s="160"/>
      <c r="K134" s="160"/>
    </row>
    <row r="135" spans="1:11" ht="12.75">
      <c r="A135" s="158"/>
      <c r="B135" s="115"/>
      <c r="C135" s="115"/>
      <c r="D135" s="115"/>
      <c r="E135" s="115"/>
      <c r="F135" s="115"/>
      <c r="G135" s="115"/>
      <c r="H135" s="115"/>
      <c r="I135" s="115"/>
      <c r="J135" s="160"/>
      <c r="K135" s="160"/>
    </row>
    <row r="136" spans="1:11" ht="12.75">
      <c r="A136" s="158" t="s">
        <v>119</v>
      </c>
      <c r="B136" s="115">
        <f>SUM(B138:B139)</f>
        <v>3000000</v>
      </c>
      <c r="C136" s="115">
        <f>SUM(C138:C139)</f>
        <v>3377820</v>
      </c>
      <c r="D136" s="115">
        <f>SUM(D138:D139)</f>
        <v>3392445</v>
      </c>
      <c r="E136" s="115">
        <f>SUM(E138:E139)</f>
        <v>2788377</v>
      </c>
      <c r="F136" s="115"/>
      <c r="G136" s="115">
        <f>SUM(G138:G139)</f>
        <v>3338853</v>
      </c>
      <c r="H136" s="115">
        <f>SUM(H138:H139)</f>
        <v>2966024.68</v>
      </c>
      <c r="I136" s="115"/>
      <c r="J136" s="160"/>
      <c r="K136" s="160"/>
    </row>
    <row r="137" spans="1:11" ht="12.75">
      <c r="A137" s="159" t="s">
        <v>120</v>
      </c>
      <c r="B137" s="114" t="s">
        <v>217</v>
      </c>
      <c r="C137" s="114" t="s">
        <v>217</v>
      </c>
      <c r="D137" s="114"/>
      <c r="E137" s="114"/>
      <c r="F137" s="114"/>
      <c r="G137" s="114"/>
      <c r="H137" s="114"/>
      <c r="I137" s="114"/>
      <c r="J137" s="160"/>
      <c r="K137" s="160"/>
    </row>
    <row r="138" spans="1:11" ht="25.5">
      <c r="A138" s="161" t="s">
        <v>179</v>
      </c>
      <c r="B138" s="114" t="s">
        <v>217</v>
      </c>
      <c r="C138" s="114" t="s">
        <v>217</v>
      </c>
      <c r="D138" s="114"/>
      <c r="E138" s="114"/>
      <c r="F138" s="114"/>
      <c r="G138" s="114"/>
      <c r="H138" s="114"/>
      <c r="I138" s="114"/>
      <c r="J138" s="160"/>
      <c r="K138" s="160"/>
    </row>
    <row r="139" spans="1:11" ht="14.25" customHeight="1" thickBot="1">
      <c r="A139" s="187" t="s">
        <v>121</v>
      </c>
      <c r="B139" s="188">
        <v>3000000</v>
      </c>
      <c r="C139" s="188">
        <v>3377820</v>
      </c>
      <c r="D139" s="188">
        <v>3392445</v>
      </c>
      <c r="E139" s="188">
        <v>2788377</v>
      </c>
      <c r="F139" s="188"/>
      <c r="G139" s="188">
        <v>3338853</v>
      </c>
      <c r="H139" s="188">
        <v>2966024.68</v>
      </c>
      <c r="I139" s="188"/>
      <c r="J139" s="160"/>
      <c r="K139" s="160"/>
    </row>
    <row r="140" spans="1:11" ht="26.25" customHeight="1">
      <c r="A140" s="178"/>
      <c r="B140" s="179"/>
      <c r="C140" s="179"/>
      <c r="D140" s="179"/>
      <c r="E140" s="179"/>
      <c r="F140" s="179"/>
      <c r="G140" s="179"/>
      <c r="H140" s="179"/>
      <c r="I140" s="179"/>
      <c r="J140" s="160"/>
      <c r="K140" s="160"/>
    </row>
    <row r="141" spans="1:11" ht="19.5" customHeight="1" thickBot="1">
      <c r="A141" s="199" t="s">
        <v>186</v>
      </c>
      <c r="B141" s="200">
        <f aca="true" t="shared" si="7" ref="B141:H141">B6+B94+B114+B127+B134</f>
        <v>11929987878</v>
      </c>
      <c r="C141" s="200">
        <f t="shared" si="7"/>
        <v>11919987878</v>
      </c>
      <c r="D141" s="200">
        <f t="shared" si="7"/>
        <v>11916987878</v>
      </c>
      <c r="E141" s="200">
        <f t="shared" si="7"/>
        <v>11916508422</v>
      </c>
      <c r="F141" s="200">
        <f t="shared" si="7"/>
        <v>115967621</v>
      </c>
      <c r="G141" s="200">
        <f>G6+G94+G114+G127+G134</f>
        <v>12114056308.000002</v>
      </c>
      <c r="H141" s="200">
        <f t="shared" si="7"/>
        <v>12330554277.999998</v>
      </c>
      <c r="I141" s="200">
        <f>I6+I94+I114+I127+I134</f>
        <v>234480038</v>
      </c>
      <c r="J141" s="160"/>
      <c r="K141" s="160"/>
    </row>
    <row r="142" spans="1:11" ht="13.5" thickTop="1">
      <c r="A142" s="178"/>
      <c r="B142" s="157"/>
      <c r="C142" s="157"/>
      <c r="D142" s="157"/>
      <c r="E142" s="157"/>
      <c r="F142" s="157"/>
      <c r="G142" s="157"/>
      <c r="H142" s="157"/>
      <c r="I142" s="157"/>
      <c r="J142" s="160"/>
      <c r="K142" s="160"/>
    </row>
    <row r="143" spans="1:11" ht="12.75">
      <c r="A143" s="158" t="s">
        <v>122</v>
      </c>
      <c r="B143" s="115">
        <f>B145+B151+B159+B162</f>
        <v>415771010</v>
      </c>
      <c r="C143" s="115">
        <f>C145+C151+C159+C162</f>
        <v>425771010</v>
      </c>
      <c r="D143" s="115">
        <f>D145+D151+D159+D162</f>
        <v>428771010</v>
      </c>
      <c r="E143" s="115">
        <f>E145+E151+E159+E162</f>
        <v>428771010</v>
      </c>
      <c r="F143" s="115"/>
      <c r="G143" s="115">
        <f>G145+G151+G159+G162</f>
        <v>628771010</v>
      </c>
      <c r="H143" s="115">
        <f>H145+H151+H159+H162</f>
        <v>628771010</v>
      </c>
      <c r="I143" s="115"/>
      <c r="J143" s="160"/>
      <c r="K143" s="160"/>
    </row>
    <row r="144" spans="1:11" ht="12.75">
      <c r="A144" s="159"/>
      <c r="B144" s="114"/>
      <c r="C144" s="114"/>
      <c r="D144" s="114"/>
      <c r="E144" s="114"/>
      <c r="F144" s="114"/>
      <c r="G144" s="114"/>
      <c r="H144" s="114"/>
      <c r="I144" s="114"/>
      <c r="J144" s="160"/>
      <c r="K144" s="160"/>
    </row>
    <row r="145" spans="1:11" ht="12.75">
      <c r="A145" s="158" t="s">
        <v>123</v>
      </c>
      <c r="B145" s="115">
        <f>SUM(B146:B149)</f>
        <v>296236680</v>
      </c>
      <c r="C145" s="115">
        <f>SUM(C146:C149)</f>
        <v>345236680</v>
      </c>
      <c r="D145" s="115">
        <f>SUM(D146:D149)</f>
        <v>358236680</v>
      </c>
      <c r="E145" s="115">
        <f>SUM(E146:E149)</f>
        <v>363236680</v>
      </c>
      <c r="F145" s="115"/>
      <c r="G145" s="115">
        <f>SUM(G146:G149)</f>
        <v>563236680</v>
      </c>
      <c r="H145" s="115">
        <f>SUM(H146:H149)</f>
        <v>609541680</v>
      </c>
      <c r="I145" s="115"/>
      <c r="J145" s="160"/>
      <c r="K145" s="160"/>
    </row>
    <row r="146" spans="1:11" ht="12.75">
      <c r="A146" s="159" t="s">
        <v>124</v>
      </c>
      <c r="B146" s="114">
        <v>294236680</v>
      </c>
      <c r="C146" s="114">
        <v>345236680</v>
      </c>
      <c r="D146" s="114">
        <v>358236680</v>
      </c>
      <c r="E146" s="114">
        <v>363236680</v>
      </c>
      <c r="F146" s="114"/>
      <c r="G146" s="114">
        <v>563236680</v>
      </c>
      <c r="H146" s="114">
        <v>609541680</v>
      </c>
      <c r="I146" s="114"/>
      <c r="J146" s="160"/>
      <c r="K146" s="160"/>
    </row>
    <row r="147" spans="1:11" ht="12.75">
      <c r="A147" s="159" t="s">
        <v>125</v>
      </c>
      <c r="B147" s="114" t="s">
        <v>217</v>
      </c>
      <c r="C147" s="114" t="s">
        <v>217</v>
      </c>
      <c r="D147" s="114"/>
      <c r="E147" s="114"/>
      <c r="F147" s="114"/>
      <c r="G147" s="114"/>
      <c r="H147" s="114"/>
      <c r="I147" s="114"/>
      <c r="J147" s="160"/>
      <c r="K147" s="160"/>
    </row>
    <row r="148" spans="1:11" ht="12.75">
      <c r="A148" s="159" t="s">
        <v>126</v>
      </c>
      <c r="B148" s="114" t="s">
        <v>217</v>
      </c>
      <c r="C148" s="114" t="s">
        <v>217</v>
      </c>
      <c r="D148" s="114"/>
      <c r="E148" s="114"/>
      <c r="F148" s="114"/>
      <c r="G148" s="114"/>
      <c r="H148" s="114"/>
      <c r="I148" s="114"/>
      <c r="J148" s="160"/>
      <c r="K148" s="160"/>
    </row>
    <row r="149" spans="1:11" ht="12.75">
      <c r="A149" s="164" t="s">
        <v>127</v>
      </c>
      <c r="B149" s="165">
        <v>2000000</v>
      </c>
      <c r="C149" s="165">
        <v>0</v>
      </c>
      <c r="D149" s="165">
        <v>0</v>
      </c>
      <c r="E149" s="165">
        <v>0</v>
      </c>
      <c r="F149" s="165"/>
      <c r="G149" s="165">
        <v>0</v>
      </c>
      <c r="H149" s="165"/>
      <c r="I149" s="165"/>
      <c r="J149" s="160"/>
      <c r="K149" s="160"/>
    </row>
    <row r="150" spans="1:11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60"/>
      <c r="K150" s="160"/>
    </row>
    <row r="151" spans="1:11" ht="12.75">
      <c r="A151" s="158" t="s">
        <v>128</v>
      </c>
      <c r="B151" s="115">
        <f>SUM(B152:B157)</f>
        <v>119534330</v>
      </c>
      <c r="C151" s="115">
        <f>SUM(C152:C157)</f>
        <v>80534330</v>
      </c>
      <c r="D151" s="115">
        <f>SUM(D152:D157)</f>
        <v>70534330</v>
      </c>
      <c r="E151" s="115">
        <f>SUM(E152:E157)</f>
        <v>65534330</v>
      </c>
      <c r="F151" s="115"/>
      <c r="G151" s="115">
        <f>SUM(G152:G157)</f>
        <v>65534330</v>
      </c>
      <c r="H151" s="115">
        <f>SUM(H152:H157)</f>
        <v>19229330</v>
      </c>
      <c r="I151" s="115"/>
      <c r="J151" s="160"/>
      <c r="K151" s="160"/>
    </row>
    <row r="152" spans="1:11" ht="12.75">
      <c r="A152" s="159" t="s">
        <v>129</v>
      </c>
      <c r="B152" s="114">
        <v>58895000</v>
      </c>
      <c r="C152" s="114">
        <v>43305000</v>
      </c>
      <c r="D152" s="114">
        <v>46305000</v>
      </c>
      <c r="E152" s="114">
        <v>46305000</v>
      </c>
      <c r="F152" s="114"/>
      <c r="G152" s="114">
        <v>46305000</v>
      </c>
      <c r="H152" s="114">
        <v>0</v>
      </c>
      <c r="I152" s="114"/>
      <c r="J152" s="160"/>
      <c r="K152" s="160"/>
    </row>
    <row r="153" spans="1:11" ht="12.75">
      <c r="A153" s="159" t="s">
        <v>130</v>
      </c>
      <c r="B153" s="114">
        <v>10000000</v>
      </c>
      <c r="C153" s="114">
        <v>10000000</v>
      </c>
      <c r="D153" s="114">
        <v>7000000</v>
      </c>
      <c r="E153" s="114">
        <v>4500000</v>
      </c>
      <c r="F153" s="114"/>
      <c r="G153" s="114">
        <v>4500000</v>
      </c>
      <c r="H153" s="114">
        <v>3500000</v>
      </c>
      <c r="I153" s="114"/>
      <c r="J153" s="160"/>
      <c r="K153" s="160"/>
    </row>
    <row r="154" spans="1:11" ht="12.75">
      <c r="A154" s="159" t="s">
        <v>131</v>
      </c>
      <c r="B154" s="114">
        <v>0</v>
      </c>
      <c r="C154" s="114">
        <v>0</v>
      </c>
      <c r="D154" s="114">
        <v>0</v>
      </c>
      <c r="E154" s="114">
        <v>0</v>
      </c>
      <c r="F154" s="114"/>
      <c r="G154" s="114">
        <v>0</v>
      </c>
      <c r="H154" s="114"/>
      <c r="I154" s="114"/>
      <c r="J154" s="160"/>
      <c r="K154" s="160"/>
    </row>
    <row r="155" spans="1:11" ht="12.75">
      <c r="A155" s="159" t="s">
        <v>132</v>
      </c>
      <c r="B155" s="114">
        <v>50639330</v>
      </c>
      <c r="C155" s="114">
        <v>27229330</v>
      </c>
      <c r="D155" s="114">
        <v>17229330</v>
      </c>
      <c r="E155" s="114">
        <v>14729330</v>
      </c>
      <c r="F155" s="114"/>
      <c r="G155" s="114">
        <v>14729330</v>
      </c>
      <c r="H155" s="114">
        <v>15729330</v>
      </c>
      <c r="I155" s="114"/>
      <c r="J155" s="160"/>
      <c r="K155" s="160"/>
    </row>
    <row r="156" spans="1:11" ht="12.75">
      <c r="A156" s="159" t="s">
        <v>133</v>
      </c>
      <c r="B156" s="114" t="s">
        <v>217</v>
      </c>
      <c r="C156" s="114" t="s">
        <v>217</v>
      </c>
      <c r="D156" s="114"/>
      <c r="E156" s="114"/>
      <c r="F156" s="114"/>
      <c r="G156" s="114"/>
      <c r="H156" s="114"/>
      <c r="I156" s="114"/>
      <c r="J156" s="160"/>
      <c r="K156" s="160"/>
    </row>
    <row r="157" spans="1:11" ht="12.75">
      <c r="A157" s="164" t="s">
        <v>134</v>
      </c>
      <c r="B157" s="165" t="s">
        <v>217</v>
      </c>
      <c r="C157" s="165" t="s">
        <v>217</v>
      </c>
      <c r="D157" s="165"/>
      <c r="E157" s="165"/>
      <c r="F157" s="165"/>
      <c r="G157" s="165"/>
      <c r="H157" s="165"/>
      <c r="I157" s="165"/>
      <c r="J157" s="160"/>
      <c r="K157" s="160"/>
    </row>
    <row r="158" spans="1:11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60"/>
      <c r="K158" s="160"/>
    </row>
    <row r="159" spans="1:11" ht="12.75">
      <c r="A159" s="158" t="s">
        <v>135</v>
      </c>
      <c r="B159" s="115">
        <f>SUM(B160)</f>
        <v>0</v>
      </c>
      <c r="C159" s="158">
        <f>SUM(C160)</f>
        <v>0</v>
      </c>
      <c r="D159" s="115">
        <f>SUM(D160)</f>
        <v>0</v>
      </c>
      <c r="E159" s="115">
        <f>SUM(E160)</f>
        <v>0</v>
      </c>
      <c r="F159" s="115"/>
      <c r="G159" s="115">
        <f>SUM(G160)</f>
        <v>0</v>
      </c>
      <c r="H159" s="115">
        <f>SUM(H160)</f>
        <v>0</v>
      </c>
      <c r="I159" s="115"/>
      <c r="J159" s="160"/>
      <c r="K159" s="160"/>
    </row>
    <row r="160" spans="1:11" ht="12.75">
      <c r="A160" s="164" t="s">
        <v>136</v>
      </c>
      <c r="B160" s="165" t="s">
        <v>217</v>
      </c>
      <c r="C160" s="164" t="s">
        <v>217</v>
      </c>
      <c r="D160" s="165"/>
      <c r="E160" s="165"/>
      <c r="F160" s="165"/>
      <c r="G160" s="165"/>
      <c r="H160" s="165"/>
      <c r="I160" s="165"/>
      <c r="J160" s="160"/>
      <c r="K160" s="160"/>
    </row>
    <row r="161" spans="1:11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60"/>
      <c r="K161" s="160"/>
    </row>
    <row r="162" spans="1:11" ht="12.75">
      <c r="A162" s="158" t="s">
        <v>137</v>
      </c>
      <c r="B162" s="158">
        <f>SUM(B163:B166)</f>
        <v>0</v>
      </c>
      <c r="C162" s="158">
        <f>SUM(C163:C166)</f>
        <v>0</v>
      </c>
      <c r="D162" s="158">
        <f>SUM(D163:D166)</f>
        <v>0</v>
      </c>
      <c r="E162" s="158">
        <f>SUM(E163:E166)</f>
        <v>0</v>
      </c>
      <c r="F162" s="158"/>
      <c r="G162" s="158">
        <f>SUM(G163:G166)</f>
        <v>0</v>
      </c>
      <c r="H162" s="158">
        <f>SUM(H163:H166)</f>
        <v>0</v>
      </c>
      <c r="I162" s="158"/>
      <c r="J162" s="160"/>
      <c r="K162" s="160"/>
    </row>
    <row r="163" spans="1:11" ht="12.75">
      <c r="A163" s="159" t="s">
        <v>138</v>
      </c>
      <c r="B163" s="159" t="s">
        <v>217</v>
      </c>
      <c r="C163" s="159" t="s">
        <v>217</v>
      </c>
      <c r="D163" s="159"/>
      <c r="E163" s="159"/>
      <c r="F163" s="159"/>
      <c r="G163" s="159"/>
      <c r="H163" s="159"/>
      <c r="I163" s="159"/>
      <c r="J163" s="160"/>
      <c r="K163" s="160"/>
    </row>
    <row r="164" spans="1:11" ht="12.75">
      <c r="A164" s="159" t="s">
        <v>139</v>
      </c>
      <c r="B164" s="159" t="s">
        <v>217</v>
      </c>
      <c r="C164" s="159" t="s">
        <v>217</v>
      </c>
      <c r="D164" s="159"/>
      <c r="E164" s="159"/>
      <c r="F164" s="159"/>
      <c r="G164" s="159"/>
      <c r="H164" s="159"/>
      <c r="I164" s="159"/>
      <c r="J164" s="160"/>
      <c r="K164" s="160"/>
    </row>
    <row r="165" spans="1:11" ht="12.75">
      <c r="A165" s="162" t="s">
        <v>140</v>
      </c>
      <c r="B165" s="162" t="s">
        <v>217</v>
      </c>
      <c r="C165" s="162" t="s">
        <v>217</v>
      </c>
      <c r="D165" s="162"/>
      <c r="E165" s="162"/>
      <c r="F165" s="162"/>
      <c r="G165" s="162"/>
      <c r="H165" s="162"/>
      <c r="I165" s="162"/>
      <c r="J165" s="160"/>
      <c r="K165" s="160"/>
    </row>
    <row r="166" spans="1:11" ht="13.5" thickBot="1">
      <c r="A166" s="187" t="s">
        <v>141</v>
      </c>
      <c r="B166" s="187" t="s">
        <v>217</v>
      </c>
      <c r="C166" s="187" t="s">
        <v>217</v>
      </c>
      <c r="D166" s="187"/>
      <c r="E166" s="187"/>
      <c r="F166" s="187"/>
      <c r="G166" s="187"/>
      <c r="H166" s="187"/>
      <c r="I166" s="187"/>
      <c r="J166" s="160"/>
      <c r="K166" s="160"/>
    </row>
    <row r="167" spans="1:11" ht="12.75">
      <c r="A167" s="178"/>
      <c r="B167" s="201"/>
      <c r="C167" s="201"/>
      <c r="D167" s="201"/>
      <c r="E167" s="201"/>
      <c r="F167" s="201"/>
      <c r="G167" s="201"/>
      <c r="H167" s="201"/>
      <c r="I167" s="201"/>
      <c r="J167" s="160"/>
      <c r="K167" s="160"/>
    </row>
    <row r="168" spans="1:11" ht="12.75">
      <c r="A168" s="158" t="s">
        <v>142</v>
      </c>
      <c r="B168" s="115">
        <f>B170</f>
        <v>0</v>
      </c>
      <c r="C168" s="115">
        <f>C170</f>
        <v>0</v>
      </c>
      <c r="D168" s="115">
        <f>D170</f>
        <v>0</v>
      </c>
      <c r="E168" s="115">
        <f>E170</f>
        <v>0</v>
      </c>
      <c r="F168" s="115"/>
      <c r="G168" s="115">
        <f>G170</f>
        <v>0</v>
      </c>
      <c r="H168" s="115">
        <f>H170</f>
        <v>0</v>
      </c>
      <c r="I168" s="115"/>
      <c r="J168" s="160"/>
      <c r="K168" s="160"/>
    </row>
    <row r="169" spans="1:11" ht="12.75">
      <c r="A169" s="159"/>
      <c r="B169" s="114"/>
      <c r="C169" s="114"/>
      <c r="D169" s="114"/>
      <c r="E169" s="114"/>
      <c r="F169" s="114"/>
      <c r="G169" s="114"/>
      <c r="H169" s="114"/>
      <c r="I169" s="114"/>
      <c r="J169" s="160"/>
      <c r="K169" s="160"/>
    </row>
    <row r="170" spans="1:11" ht="12.75">
      <c r="A170" s="158" t="s">
        <v>143</v>
      </c>
      <c r="B170" s="115">
        <f>SUM(B171:B172)</f>
        <v>0</v>
      </c>
      <c r="C170" s="115">
        <f>SUM(C171:C172)</f>
        <v>0</v>
      </c>
      <c r="D170" s="115">
        <f>SUM(D171:D172)</f>
        <v>0</v>
      </c>
      <c r="E170" s="115">
        <f>SUM(E171:E172)</f>
        <v>0</v>
      </c>
      <c r="F170" s="115"/>
      <c r="G170" s="115">
        <f>SUM(G171:G172)</f>
        <v>0</v>
      </c>
      <c r="H170" s="115">
        <f>SUM(H171:H172)</f>
        <v>0</v>
      </c>
      <c r="I170" s="115"/>
      <c r="J170" s="160"/>
      <c r="K170" s="160"/>
    </row>
    <row r="171" spans="1:11" ht="12.75">
      <c r="A171" s="159" t="s">
        <v>144</v>
      </c>
      <c r="B171" s="159" t="s">
        <v>217</v>
      </c>
      <c r="C171" s="159" t="s">
        <v>217</v>
      </c>
      <c r="D171" s="159"/>
      <c r="E171" s="159"/>
      <c r="F171" s="159"/>
      <c r="G171" s="159"/>
      <c r="H171" s="159"/>
      <c r="I171" s="159"/>
      <c r="J171" s="160"/>
      <c r="K171" s="160"/>
    </row>
    <row r="172" spans="1:11" ht="13.5" thickBot="1">
      <c r="A172" s="187"/>
      <c r="B172" s="187"/>
      <c r="C172" s="187"/>
      <c r="D172" s="187"/>
      <c r="E172" s="187"/>
      <c r="F172" s="187"/>
      <c r="G172" s="187"/>
      <c r="H172" s="187"/>
      <c r="I172" s="187"/>
      <c r="J172" s="160"/>
      <c r="K172" s="160"/>
    </row>
    <row r="173" spans="1:11" ht="12.75">
      <c r="A173" s="178"/>
      <c r="B173" s="179"/>
      <c r="C173" s="179"/>
      <c r="D173" s="179"/>
      <c r="E173" s="179"/>
      <c r="F173" s="179"/>
      <c r="G173" s="179"/>
      <c r="H173" s="179"/>
      <c r="I173" s="179"/>
      <c r="J173" s="160"/>
      <c r="K173" s="160"/>
    </row>
    <row r="174" spans="1:11" ht="12.75">
      <c r="A174" s="158" t="s">
        <v>145</v>
      </c>
      <c r="B174" s="115">
        <f>B176</f>
        <v>0</v>
      </c>
      <c r="C174" s="115">
        <f>C176</f>
        <v>0</v>
      </c>
      <c r="D174" s="115">
        <f>D176</f>
        <v>0</v>
      </c>
      <c r="E174" s="115">
        <f>E176</f>
        <v>0</v>
      </c>
      <c r="F174" s="115"/>
      <c r="G174" s="115">
        <f>G176</f>
        <v>0</v>
      </c>
      <c r="H174" s="115">
        <f>H176</f>
        <v>0</v>
      </c>
      <c r="I174" s="115"/>
      <c r="J174" s="160"/>
      <c r="K174" s="160"/>
    </row>
    <row r="175" spans="1:11" ht="12.75">
      <c r="A175" s="159"/>
      <c r="B175" s="159"/>
      <c r="C175" s="159"/>
      <c r="D175" s="159"/>
      <c r="E175" s="159"/>
      <c r="F175" s="159"/>
      <c r="G175" s="159"/>
      <c r="H175" s="159"/>
      <c r="I175" s="159"/>
      <c r="J175" s="160"/>
      <c r="K175" s="160"/>
    </row>
    <row r="176" spans="1:11" ht="12.75">
      <c r="A176" s="158" t="s">
        <v>146</v>
      </c>
      <c r="B176" s="158">
        <f>SUM(B177:B178)</f>
        <v>0</v>
      </c>
      <c r="C176" s="158">
        <f>SUM(C177:C178)</f>
        <v>0</v>
      </c>
      <c r="D176" s="158">
        <f>SUM(D177:D178)</f>
        <v>0</v>
      </c>
      <c r="E176" s="158">
        <f>SUM(E177:E178)</f>
        <v>0</v>
      </c>
      <c r="F176" s="158"/>
      <c r="G176" s="158">
        <f>SUM(G177:G178)</f>
        <v>0</v>
      </c>
      <c r="H176" s="158">
        <f>SUM(H177:H178)</f>
        <v>0</v>
      </c>
      <c r="I176" s="158"/>
      <c r="J176" s="160"/>
      <c r="K176" s="160"/>
    </row>
    <row r="177" spans="1:11" ht="12.75">
      <c r="A177" s="159" t="s">
        <v>147</v>
      </c>
      <c r="B177" s="159" t="s">
        <v>217</v>
      </c>
      <c r="C177" s="159" t="s">
        <v>217</v>
      </c>
      <c r="D177" s="159"/>
      <c r="E177" s="159"/>
      <c r="F177" s="159"/>
      <c r="G177" s="159"/>
      <c r="H177" s="159"/>
      <c r="I177" s="159"/>
      <c r="J177" s="160"/>
      <c r="K177" s="160"/>
    </row>
    <row r="178" spans="1:11" ht="13.5" thickBot="1">
      <c r="A178" s="187" t="s">
        <v>148</v>
      </c>
      <c r="B178" s="187" t="s">
        <v>217</v>
      </c>
      <c r="C178" s="187" t="s">
        <v>217</v>
      </c>
      <c r="D178" s="187"/>
      <c r="E178" s="187"/>
      <c r="F178" s="187"/>
      <c r="G178" s="187"/>
      <c r="H178" s="187"/>
      <c r="I178" s="187"/>
      <c r="J178" s="160"/>
      <c r="K178" s="160"/>
    </row>
    <row r="179" spans="1:9" ht="12.75">
      <c r="A179" s="178"/>
      <c r="B179" s="178"/>
      <c r="C179" s="178"/>
      <c r="D179" s="178"/>
      <c r="E179" s="178"/>
      <c r="F179" s="178"/>
      <c r="G179" s="178"/>
      <c r="H179" s="178"/>
      <c r="I179" s="178"/>
    </row>
    <row r="180" spans="1:9" ht="12.75">
      <c r="A180" s="178"/>
      <c r="B180" s="178"/>
      <c r="C180" s="178"/>
      <c r="D180" s="178"/>
      <c r="E180" s="178"/>
      <c r="F180" s="178"/>
      <c r="G180" s="178"/>
      <c r="H180" s="178"/>
      <c r="I180" s="178"/>
    </row>
    <row r="181" spans="1:9" ht="13.5" thickBot="1">
      <c r="A181" s="199" t="s">
        <v>149</v>
      </c>
      <c r="B181" s="202">
        <f>B174+B168+B143</f>
        <v>415771010</v>
      </c>
      <c r="C181" s="202">
        <f>C174+C168+C143</f>
        <v>425771010</v>
      </c>
      <c r="D181" s="202">
        <f>D174+D168+D143</f>
        <v>428771010</v>
      </c>
      <c r="E181" s="202">
        <f>E174+E168+E143</f>
        <v>428771010</v>
      </c>
      <c r="F181" s="202"/>
      <c r="G181" s="202">
        <f>G174+G168+G143</f>
        <v>628771010</v>
      </c>
      <c r="H181" s="202">
        <f>H174+H168+H143</f>
        <v>628771010</v>
      </c>
      <c r="I181" s="202"/>
    </row>
    <row r="182" spans="1:9" ht="13.5" thickTop="1">
      <c r="A182" s="178"/>
      <c r="B182" s="178"/>
      <c r="C182" s="178"/>
      <c r="D182" s="178"/>
      <c r="E182" s="178"/>
      <c r="F182" s="178"/>
      <c r="G182" s="178"/>
      <c r="H182" s="178"/>
      <c r="I182" s="178"/>
    </row>
    <row r="183" spans="1:9" ht="12.75">
      <c r="A183" s="178"/>
      <c r="B183" s="178"/>
      <c r="C183" s="178"/>
      <c r="D183" s="178"/>
      <c r="E183" s="178"/>
      <c r="F183" s="178"/>
      <c r="G183" s="178"/>
      <c r="H183" s="178"/>
      <c r="I183" s="178"/>
    </row>
    <row r="184" spans="1:9" ht="13.5" thickBot="1">
      <c r="A184" s="199" t="s">
        <v>177</v>
      </c>
      <c r="B184" s="202">
        <f>B181+B141</f>
        <v>12345758888</v>
      </c>
      <c r="C184" s="202">
        <f>C181+C141</f>
        <v>12345758888</v>
      </c>
      <c r="D184" s="202">
        <f>D181+D141</f>
        <v>12345758888</v>
      </c>
      <c r="E184" s="202">
        <f>E181+E141</f>
        <v>12345279432</v>
      </c>
      <c r="F184" s="202"/>
      <c r="G184" s="202">
        <f>G181+G141</f>
        <v>12742827318.000002</v>
      </c>
      <c r="H184" s="202">
        <f>H181+H141</f>
        <v>12959325287.999998</v>
      </c>
      <c r="I184" s="202"/>
    </row>
    <row r="185" ht="13.5" thickTop="1"/>
    <row r="186" spans="2:3" ht="12.75">
      <c r="B186" s="160"/>
      <c r="C186" s="160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2023-04-06T08:02:33Z</dcterms:modified>
  <cp:category/>
  <cp:version/>
  <cp:contentType/>
  <cp:contentStatus/>
</cp:coreProperties>
</file>